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ymperi\Desktop\7Κ_16_ΤΕ_προσωρινά_μετά από convert\"/>
    </mc:Choice>
  </mc:AlternateContent>
  <bookViews>
    <workbookView xWindow="480" yWindow="105" windowWidth="27795" windowHeight="12600"/>
  </bookViews>
  <sheets>
    <sheet name="7Κ_2016_ΤΕ_ΑΠΟΡΡΙΠΤΕΟΙ" sheetId="1" r:id="rId1"/>
  </sheets>
  <calcPr calcId="152511"/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D10" i="1"/>
  <c r="D11" i="1"/>
  <c r="D12" i="1"/>
  <c r="D13" i="1"/>
  <c r="E13" i="1"/>
  <c r="D14" i="1"/>
  <c r="D15" i="1"/>
  <c r="D16" i="1"/>
  <c r="D17" i="1"/>
  <c r="E17" i="1"/>
  <c r="D18" i="1"/>
  <c r="E18" i="1"/>
  <c r="D19" i="1"/>
  <c r="E19" i="1"/>
  <c r="D20" i="1"/>
  <c r="D21" i="1"/>
  <c r="D22" i="1"/>
  <c r="D23" i="1"/>
  <c r="D24" i="1"/>
  <c r="E24" i="1"/>
  <c r="D25" i="1"/>
  <c r="D26" i="1"/>
  <c r="D27" i="1"/>
  <c r="E27" i="1"/>
  <c r="D28" i="1"/>
  <c r="D29" i="1"/>
  <c r="D30" i="1"/>
  <c r="D31" i="1"/>
  <c r="E31" i="1"/>
  <c r="D32" i="1"/>
  <c r="E32" i="1"/>
  <c r="D33" i="1"/>
  <c r="D34" i="1"/>
  <c r="D35" i="1"/>
  <c r="E35" i="1"/>
  <c r="D36" i="1"/>
  <c r="D37" i="1"/>
  <c r="E37" i="1"/>
  <c r="D38" i="1"/>
  <c r="E38" i="1"/>
  <c r="D39" i="1"/>
  <c r="D40" i="1"/>
  <c r="E40" i="1"/>
  <c r="D41" i="1"/>
  <c r="D42" i="1"/>
  <c r="D43" i="1"/>
  <c r="D44" i="1"/>
  <c r="D45" i="1"/>
  <c r="D46" i="1"/>
  <c r="D47" i="1"/>
  <c r="D48" i="1"/>
  <c r="D49" i="1"/>
  <c r="D50" i="1"/>
  <c r="D51" i="1"/>
  <c r="E51" i="1"/>
  <c r="D52" i="1"/>
  <c r="D53" i="1"/>
  <c r="D54" i="1"/>
  <c r="E54" i="1"/>
  <c r="D55" i="1"/>
  <c r="E55" i="1"/>
  <c r="D56" i="1"/>
  <c r="D57" i="1"/>
  <c r="D58" i="1"/>
  <c r="D59" i="1"/>
  <c r="D60" i="1"/>
  <c r="E60" i="1"/>
  <c r="D61" i="1"/>
  <c r="D62" i="1"/>
  <c r="D63" i="1"/>
  <c r="D64" i="1"/>
  <c r="D65" i="1"/>
  <c r="D66" i="1"/>
  <c r="D67" i="1"/>
  <c r="D68" i="1"/>
  <c r="D69" i="1"/>
  <c r="E69" i="1"/>
  <c r="D70" i="1"/>
  <c r="D71" i="1"/>
  <c r="D72" i="1"/>
  <c r="E72" i="1"/>
  <c r="D73" i="1"/>
  <c r="D74" i="1"/>
  <c r="D75" i="1"/>
  <c r="E75" i="1"/>
  <c r="D76" i="1"/>
  <c r="E76" i="1"/>
  <c r="D77" i="1"/>
  <c r="D78" i="1"/>
  <c r="E78" i="1"/>
  <c r="D79" i="1"/>
  <c r="E79" i="1"/>
  <c r="D80" i="1"/>
  <c r="D81" i="1"/>
  <c r="D82" i="1"/>
  <c r="D83" i="1"/>
  <c r="D84" i="1"/>
  <c r="D85" i="1"/>
  <c r="E85" i="1"/>
  <c r="D86" i="1"/>
  <c r="E86" i="1"/>
  <c r="D87" i="1"/>
  <c r="D88" i="1"/>
  <c r="E88" i="1"/>
  <c r="D89" i="1"/>
  <c r="D90" i="1"/>
  <c r="D91" i="1"/>
  <c r="E91" i="1"/>
  <c r="D92" i="1"/>
  <c r="E92" i="1"/>
  <c r="D93" i="1"/>
  <c r="E93" i="1"/>
  <c r="D94" i="1"/>
  <c r="D95" i="1"/>
  <c r="E95" i="1"/>
  <c r="D96" i="1"/>
  <c r="E96" i="1"/>
  <c r="D97" i="1"/>
  <c r="D98" i="1"/>
  <c r="D99" i="1"/>
  <c r="D100" i="1"/>
  <c r="E100" i="1"/>
  <c r="D101" i="1"/>
  <c r="D102" i="1"/>
  <c r="E102" i="1"/>
  <c r="D103" i="1"/>
  <c r="D104" i="1"/>
  <c r="D105" i="1"/>
  <c r="E105" i="1"/>
  <c r="D106" i="1"/>
  <c r="E106" i="1"/>
  <c r="D107" i="1"/>
  <c r="D108" i="1"/>
  <c r="D109" i="1"/>
  <c r="D110" i="1"/>
  <c r="E110" i="1"/>
  <c r="D111" i="1"/>
  <c r="D112" i="1"/>
  <c r="D113" i="1"/>
  <c r="D114" i="1"/>
  <c r="D115" i="1"/>
  <c r="D116" i="1"/>
  <c r="E116" i="1"/>
  <c r="D117" i="1"/>
  <c r="E117" i="1"/>
  <c r="D118" i="1"/>
  <c r="D119" i="1"/>
  <c r="E119" i="1"/>
  <c r="D120" i="1"/>
  <c r="D121" i="1"/>
  <c r="E121" i="1"/>
  <c r="D122" i="1"/>
  <c r="E122" i="1"/>
  <c r="D123" i="1"/>
  <c r="D124" i="1"/>
  <c r="E124" i="1"/>
  <c r="D125" i="1"/>
  <c r="E125" i="1"/>
  <c r="D126" i="1"/>
  <c r="D127" i="1"/>
  <c r="E127" i="1"/>
  <c r="D128" i="1"/>
  <c r="E128" i="1"/>
  <c r="D129" i="1"/>
  <c r="D130" i="1"/>
  <c r="D131" i="1"/>
  <c r="E131" i="1"/>
  <c r="D132" i="1"/>
  <c r="D133" i="1"/>
  <c r="D134" i="1"/>
  <c r="D135" i="1"/>
  <c r="D136" i="1"/>
  <c r="D137" i="1"/>
  <c r="E137" i="1"/>
  <c r="D138" i="1"/>
  <c r="D139" i="1"/>
  <c r="D140" i="1"/>
  <c r="D141" i="1"/>
  <c r="E141" i="1"/>
  <c r="D142" i="1"/>
  <c r="D143" i="1"/>
  <c r="D144" i="1"/>
  <c r="D145" i="1"/>
  <c r="D146" i="1"/>
  <c r="E146" i="1"/>
  <c r="D147" i="1"/>
  <c r="D148" i="1"/>
  <c r="D149" i="1"/>
  <c r="D150" i="1"/>
  <c r="D151" i="1"/>
  <c r="D152" i="1"/>
  <c r="D153" i="1"/>
  <c r="E153" i="1"/>
  <c r="D154" i="1"/>
  <c r="D155" i="1"/>
  <c r="D156" i="1"/>
  <c r="D157" i="1"/>
  <c r="D158" i="1"/>
  <c r="D159" i="1"/>
  <c r="D160" i="1"/>
  <c r="E160" i="1"/>
  <c r="D161" i="1"/>
  <c r="E161" i="1"/>
  <c r="D162" i="1"/>
  <c r="D163" i="1"/>
  <c r="E163" i="1"/>
  <c r="D164" i="1"/>
  <c r="D165" i="1"/>
  <c r="E165" i="1"/>
  <c r="D166" i="1"/>
  <c r="D167" i="1"/>
  <c r="E167" i="1"/>
  <c r="D168" i="1"/>
  <c r="E168" i="1"/>
  <c r="D169" i="1"/>
  <c r="E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E181" i="1"/>
  <c r="D182" i="1"/>
  <c r="D183" i="1"/>
  <c r="E183" i="1"/>
  <c r="D184" i="1"/>
  <c r="D185" i="1"/>
  <c r="D186" i="1"/>
  <c r="E186" i="1"/>
  <c r="D187" i="1"/>
  <c r="D188" i="1"/>
  <c r="D189" i="1"/>
  <c r="D190" i="1"/>
  <c r="E190" i="1"/>
  <c r="D191" i="1"/>
  <c r="D192" i="1"/>
  <c r="E192" i="1"/>
  <c r="D193" i="1"/>
  <c r="D194" i="1"/>
  <c r="D195" i="1"/>
  <c r="D196" i="1"/>
  <c r="E196" i="1"/>
  <c r="D197" i="1"/>
  <c r="E197" i="1"/>
  <c r="D198" i="1"/>
  <c r="D199" i="1"/>
  <c r="E199" i="1"/>
  <c r="D200" i="1"/>
  <c r="D201" i="1"/>
  <c r="D202" i="1"/>
  <c r="D203" i="1"/>
  <c r="E203" i="1"/>
  <c r="D204" i="1"/>
  <c r="D205" i="1"/>
  <c r="D206" i="1"/>
  <c r="D207" i="1"/>
  <c r="D208" i="1"/>
  <c r="D209" i="1"/>
  <c r="D210" i="1"/>
  <c r="D211" i="1"/>
  <c r="E211" i="1"/>
  <c r="D212" i="1"/>
  <c r="D213" i="1"/>
  <c r="E213" i="1"/>
  <c r="D214" i="1"/>
  <c r="D215" i="1"/>
  <c r="D216" i="1"/>
  <c r="E216" i="1"/>
  <c r="D217" i="1"/>
  <c r="D218" i="1"/>
  <c r="D219" i="1"/>
  <c r="D220" i="1"/>
  <c r="D221" i="1"/>
  <c r="E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</calcChain>
</file>

<file path=xl/sharedStrings.xml><?xml version="1.0" encoding="utf-8"?>
<sst xmlns="http://schemas.openxmlformats.org/spreadsheetml/2006/main" count="697" uniqueCount="395">
  <si>
    <t>ΠΛΗΡΩΣΗ ΘΕΣΕΩΝ ΜΕ ΣΕΙΡΑ ΠΡΟΤΕΡΑΙΟΤΗΤΑΣ (ΑΡΘΡΟ 18/Ν. 2190/1994) ΠΡΟΚΗΡΥΞΗ 7Κ/2016/30/12/2016</t>
  </si>
  <si>
    <t>Κ Α Τ Α Σ Τ Α Σ Η    Α Π Ο Ρ Ρ Ι Π Τ Ε Ω Ν</t>
  </si>
  <si>
    <t>ΤΕΧΝΟΛΟΓΙΚΗΣ ΕΚΠΑΙΔΕΥΣΗΣ (ΤΕ)</t>
  </si>
  <si>
    <t>Α/Α</t>
  </si>
  <si>
    <t>Α.Μ.</t>
  </si>
  <si>
    <t>Α.Δ.Τ.</t>
  </si>
  <si>
    <t>ΜΟΝΑΔΙΚΟΣ ΚΩΔΙΚΟΣ</t>
  </si>
  <si>
    <t>ΑΙΤΙΟΛΟΓΙΑ ΑΠΟΡΡΙΨΗΣ</t>
  </si>
  <si>
    <t>ΑΙ826551</t>
  </si>
  <si>
    <t>Χ864120</t>
  </si>
  <si>
    <t>ΑΕ501352</t>
  </si>
  <si>
    <t>001, 028</t>
  </si>
  <si>
    <t>ΑΚ519305</t>
  </si>
  <si>
    <t>ΜΗ ΚΑΤΑΒΟΛΗ ΠΑΡΑΒΟΛΟΥ</t>
  </si>
  <si>
    <t>Χ171938</t>
  </si>
  <si>
    <t>ΑΚ059423</t>
  </si>
  <si>
    <t>ΜΗ ΥΠΟΒΟΛΗ ΗΛΕΚΤΡΟΝΙΚΗΣ ΑΙΤΗΣΗΣ</t>
  </si>
  <si>
    <t>ΑΙ459401</t>
  </si>
  <si>
    <t>ΑΙ653643</t>
  </si>
  <si>
    <t>Π516621</t>
  </si>
  <si>
    <t>ΑΚ097690</t>
  </si>
  <si>
    <t>ΑΒ484729</t>
  </si>
  <si>
    <t>ΑΒ826410</t>
  </si>
  <si>
    <t>Χ100462</t>
  </si>
  <si>
    <t>ΑΜ392086</t>
  </si>
  <si>
    <t>ΑΖ194709</t>
  </si>
  <si>
    <t>Φ222481</t>
  </si>
  <si>
    <t>Χ384738</t>
  </si>
  <si>
    <t>ΑΚ431789</t>
  </si>
  <si>
    <t>Ξ382226</t>
  </si>
  <si>
    <t>Χ179498</t>
  </si>
  <si>
    <t>ΑΝ023049</t>
  </si>
  <si>
    <t>ΑΙ233554</t>
  </si>
  <si>
    <t>ΑΙ082405</t>
  </si>
  <si>
    <t>ΑΙ065300</t>
  </si>
  <si>
    <t>ΑΖ913554</t>
  </si>
  <si>
    <t>ΑΗ051834</t>
  </si>
  <si>
    <t>ΑΚ062124</t>
  </si>
  <si>
    <t>ΑΜ561161</t>
  </si>
  <si>
    <t>ΜΗ ΑΠΟΣΤΟΛΗ ΕΚΤΥΠΩΜΕΝΗΣ ΜΟΡΦΗΣ ΗΛΕΚΤΡΟΝΙΚΗΣ ΑΙΤΗΣΗΣ</t>
  </si>
  <si>
    <t>ΑΕ391796</t>
  </si>
  <si>
    <t>Χ915946</t>
  </si>
  <si>
    <t>ΕΚΠΡΟΘΕΣΜΗ ΥΠΟΒΟΛΗ ΔΙΚΑΙΟΛΟΓΗΤΙΚΩΝ, ΜΗ ΚΑΤΑΒΟΛΗ ΠΑΡΑΒΟΛΟΥ</t>
  </si>
  <si>
    <t>Ν890289</t>
  </si>
  <si>
    <t>ΑΜ922732</t>
  </si>
  <si>
    <t>ΑΒ451794</t>
  </si>
  <si>
    <t>ΑΕ246001</t>
  </si>
  <si>
    <t>ΑΖ786344</t>
  </si>
  <si>
    <t>ΑΖ888209</t>
  </si>
  <si>
    <t>ΑΒ346274</t>
  </si>
  <si>
    <t>ΑΗ188167</t>
  </si>
  <si>
    <t>Φ287925</t>
  </si>
  <si>
    <t>ΑΗ054975</t>
  </si>
  <si>
    <t>Φ267537</t>
  </si>
  <si>
    <t>ΑΜ867744</t>
  </si>
  <si>
    <t>ΑΑ229538</t>
  </si>
  <si>
    <t>ΑΖ081960</t>
  </si>
  <si>
    <t>ΑΕ931587</t>
  </si>
  <si>
    <t>ΑΒ636085</t>
  </si>
  <si>
    <t>ΜΗ ΑΠΟΣΤΟΛΗ ΕΚΤΥΠΩΜΕΝΗΣ ΜΟΡΦΗΣ ΗΛΕΚΤΡΟΝΙΚΗΣ ΑΙΤΗΣΗΣ, ΜΗ ΚΑΤΑΒΟΛΗ ΠΑΡΑΒΟΛΟΥ</t>
  </si>
  <si>
    <t>ΑΖ148477</t>
  </si>
  <si>
    <t>ΑΖ808496</t>
  </si>
  <si>
    <t>ΑΖ501902</t>
  </si>
  <si>
    <t>ΑΗ132359</t>
  </si>
  <si>
    <t>ΑΖ821058</t>
  </si>
  <si>
    <t>ΑΖ685732</t>
  </si>
  <si>
    <t>ΑΗ099715</t>
  </si>
  <si>
    <t>BR3667202</t>
  </si>
  <si>
    <t>ΑΜ487267</t>
  </si>
  <si>
    <t>ΑΙ297026</t>
  </si>
  <si>
    <t>ΑΖ290804</t>
  </si>
  <si>
    <t>ΑΗ670969</t>
  </si>
  <si>
    <t>Σ649332</t>
  </si>
  <si>
    <t>ΑΗ380066</t>
  </si>
  <si>
    <t>ΑΙ762601</t>
  </si>
  <si>
    <t>ΑΖ306086</t>
  </si>
  <si>
    <t>Φ114018</t>
  </si>
  <si>
    <t>ΑΗ789073</t>
  </si>
  <si>
    <t>AK760796</t>
  </si>
  <si>
    <t>ΑΕ124717</t>
  </si>
  <si>
    <t>ΑΗ696112</t>
  </si>
  <si>
    <t>Χ811945</t>
  </si>
  <si>
    <t>ΑΒ080852</t>
  </si>
  <si>
    <t>Χ500122</t>
  </si>
  <si>
    <t>ΑΖ847228</t>
  </si>
  <si>
    <t>ΑΚ083003</t>
  </si>
  <si>
    <t>ΑΜ696594</t>
  </si>
  <si>
    <t>ΑΖ046795</t>
  </si>
  <si>
    <t>ΑΕ341462</t>
  </si>
  <si>
    <t>ΑΒ896268</t>
  </si>
  <si>
    <t>ΑΗ050881</t>
  </si>
  <si>
    <t>ΑΗ764349</t>
  </si>
  <si>
    <t>ΑΖ818050</t>
  </si>
  <si>
    <t>ΑΕ092166</t>
  </si>
  <si>
    <t>Τ057832</t>
  </si>
  <si>
    <t>Σ166444</t>
  </si>
  <si>
    <t>ΑΙ476802</t>
  </si>
  <si>
    <t>ΑΗ459515</t>
  </si>
  <si>
    <t>ΑΚ127067</t>
  </si>
  <si>
    <t>ΑΙ609647</t>
  </si>
  <si>
    <t>ΑΖ712235</t>
  </si>
  <si>
    <t>ΑΒ130585</t>
  </si>
  <si>
    <t>Ρ632477</t>
  </si>
  <si>
    <t>ΑΖ970648</t>
  </si>
  <si>
    <t>Λ711932</t>
  </si>
  <si>
    <t>ΑΜ665382</t>
  </si>
  <si>
    <t>ΑΒ719078</t>
  </si>
  <si>
    <t>ΑΑ267146</t>
  </si>
  <si>
    <t>ΑΖ159886</t>
  </si>
  <si>
    <t>ΑΒ481726</t>
  </si>
  <si>
    <t>ΑΖ364615</t>
  </si>
  <si>
    <t>ΑΒ270983</t>
  </si>
  <si>
    <t>Χ500900</t>
  </si>
  <si>
    <t>Ρ678355</t>
  </si>
  <si>
    <t>ΑΕ292551</t>
  </si>
  <si>
    <t>ΑΙ177887</t>
  </si>
  <si>
    <t>ΑΒ767331</t>
  </si>
  <si>
    <t>ΑΗ335120</t>
  </si>
  <si>
    <t>ΑΑ311385</t>
  </si>
  <si>
    <t>Σ835745</t>
  </si>
  <si>
    <t>ΑΙ911706</t>
  </si>
  <si>
    <t>Σ800196</t>
  </si>
  <si>
    <t>ΑΝ0207719</t>
  </si>
  <si>
    <t>ΑΗ740125</t>
  </si>
  <si>
    <t>ΑΖ557214</t>
  </si>
  <si>
    <t>ΑΚ138277</t>
  </si>
  <si>
    <t>ΑΕ756675</t>
  </si>
  <si>
    <t>ΑΒ012696</t>
  </si>
  <si>
    <t>Ρ907907</t>
  </si>
  <si>
    <t>ΑΜ569672</t>
  </si>
  <si>
    <t>ΑΒ157627</t>
  </si>
  <si>
    <t>ΑΙ764312</t>
  </si>
  <si>
    <t>ΑΒ515328</t>
  </si>
  <si>
    <t>Χ609032</t>
  </si>
  <si>
    <t>Φ233376</t>
  </si>
  <si>
    <t>ΑΕ829818</t>
  </si>
  <si>
    <t>ΑΚ537330</t>
  </si>
  <si>
    <t>ΑΑ466859</t>
  </si>
  <si>
    <t>ΑΜ052138</t>
  </si>
  <si>
    <t>ΑΙ890238</t>
  </si>
  <si>
    <t>ΑΖ632825</t>
  </si>
  <si>
    <t>Χ919348</t>
  </si>
  <si>
    <t>Χ191901</t>
  </si>
  <si>
    <t>ΑΒ309944</t>
  </si>
  <si>
    <t>ΑΑ338035</t>
  </si>
  <si>
    <t>ΑΕ449024</t>
  </si>
  <si>
    <t>ΑΙ548086</t>
  </si>
  <si>
    <t>ΑΙ629027</t>
  </si>
  <si>
    <t>ΑΚ753122</t>
  </si>
  <si>
    <t>Σ342972</t>
  </si>
  <si>
    <t>ΑΚ301300</t>
  </si>
  <si>
    <t>Φ095727</t>
  </si>
  <si>
    <t>ΑΒ466808</t>
  </si>
  <si>
    <t>Φ299615</t>
  </si>
  <si>
    <t>ΕΛΛΕΙΨΗ ΤΙΤΛΟΥ, 001, 026</t>
  </si>
  <si>
    <t>ΑΒ156675</t>
  </si>
  <si>
    <t>ΑΙ175892</t>
  </si>
  <si>
    <t>ΑΕ641803</t>
  </si>
  <si>
    <t>ΑΗ134587</t>
  </si>
  <si>
    <t>ΑΕ937053</t>
  </si>
  <si>
    <t>ΑΖ165779</t>
  </si>
  <si>
    <t>ΑΚ610330</t>
  </si>
  <si>
    <t>ΑΚ596521</t>
  </si>
  <si>
    <t>Ρ478999</t>
  </si>
  <si>
    <t>ΑΜ907286</t>
  </si>
  <si>
    <t>ΑΚ383612</t>
  </si>
  <si>
    <t>ΑΖ167075</t>
  </si>
  <si>
    <t>ΑΝ304720</t>
  </si>
  <si>
    <t>ΑΖ331394</t>
  </si>
  <si>
    <t>Τ489615</t>
  </si>
  <si>
    <t>Τ055934</t>
  </si>
  <si>
    <t>Χ876109</t>
  </si>
  <si>
    <t>ΑΝ187320</t>
  </si>
  <si>
    <t>BA7244402</t>
  </si>
  <si>
    <t>ΑΒ080761</t>
  </si>
  <si>
    <t>ΑΙ454671</t>
  </si>
  <si>
    <t>ΑΙ174165</t>
  </si>
  <si>
    <t>ΑΕ602321</t>
  </si>
  <si>
    <t>ΑΚ476060</t>
  </si>
  <si>
    <t>ΑΗ476148</t>
  </si>
  <si>
    <t>ΑΖ911371</t>
  </si>
  <si>
    <t>ΑΑ243765</t>
  </si>
  <si>
    <t>ΑΗ047568</t>
  </si>
  <si>
    <t>ΑΙ701137</t>
  </si>
  <si>
    <t>ΑΚ889497</t>
  </si>
  <si>
    <t>ΑΚ614739</t>
  </si>
  <si>
    <t>Χ593410</t>
  </si>
  <si>
    <t>ΑΑ432264</t>
  </si>
  <si>
    <t>ΑΕ973067</t>
  </si>
  <si>
    <t>Χ159539</t>
  </si>
  <si>
    <t>ΑΜ731510</t>
  </si>
  <si>
    <t>Χ347995</t>
  </si>
  <si>
    <t>ΑΖ464817</t>
  </si>
  <si>
    <t>Ρ995757</t>
  </si>
  <si>
    <t>ΑΙ073586</t>
  </si>
  <si>
    <t>ΑΒ406397</t>
  </si>
  <si>
    <t>ΑΚ742194</t>
  </si>
  <si>
    <t>Χ900523</t>
  </si>
  <si>
    <t>ΑΒ705775</t>
  </si>
  <si>
    <t>ΑΒ855698</t>
  </si>
  <si>
    <t>ΑΙ842944</t>
  </si>
  <si>
    <t>ΑΙ520302</t>
  </si>
  <si>
    <t>ΑΕ259188</t>
  </si>
  <si>
    <t>RX 605584</t>
  </si>
  <si>
    <t>ΑΗ464340</t>
  </si>
  <si>
    <t>Ρ366937</t>
  </si>
  <si>
    <t>ΑΕ729142</t>
  </si>
  <si>
    <t>ΑΗ441574</t>
  </si>
  <si>
    <t>Χ604487</t>
  </si>
  <si>
    <t>ΑΙ567111</t>
  </si>
  <si>
    <t>ΑΜ307228</t>
  </si>
  <si>
    <t>Χ585036</t>
  </si>
  <si>
    <t>ΑΜ372171</t>
  </si>
  <si>
    <t>ΑΗ264838</t>
  </si>
  <si>
    <t>ΑΕ748795</t>
  </si>
  <si>
    <t>ΑΖ231759</t>
  </si>
  <si>
    <t>ΑΚ675589</t>
  </si>
  <si>
    <t>ΑΜ171443</t>
  </si>
  <si>
    <t>ΑΒ962120</t>
  </si>
  <si>
    <t>ΑΜ562122</t>
  </si>
  <si>
    <t>ΑΜ929363</t>
  </si>
  <si>
    <t>ΑΗ429106</t>
  </si>
  <si>
    <t>ΑΚ362923</t>
  </si>
  <si>
    <t>ΑΙ757112</t>
  </si>
  <si>
    <t>ΑΒ497738</t>
  </si>
  <si>
    <t>Φ054229</t>
  </si>
  <si>
    <t>ΑΒ958797</t>
  </si>
  <si>
    <t>ΑΜ302399</t>
  </si>
  <si>
    <t>ΑΜ187011</t>
  </si>
  <si>
    <t>ΑΙ880291</t>
  </si>
  <si>
    <t>ΑΕ436768</t>
  </si>
  <si>
    <t>ΑΜ017724</t>
  </si>
  <si>
    <t>Τ888045</t>
  </si>
  <si>
    <t>Χ417749</t>
  </si>
  <si>
    <t>ΑΖ076229</t>
  </si>
  <si>
    <t>ΑΚ285573</t>
  </si>
  <si>
    <t>ΑΒ393444</t>
  </si>
  <si>
    <t>ΑΡ0227196</t>
  </si>
  <si>
    <t>ΑΑ237193</t>
  </si>
  <si>
    <t>Φ203812</t>
  </si>
  <si>
    <t>ΑΚ627056</t>
  </si>
  <si>
    <t>ΑΗ328428</t>
  </si>
  <si>
    <t>ΑΙ759509</t>
  </si>
  <si>
    <t>ΑΗ676347</t>
  </si>
  <si>
    <t>ΑΝ032914</t>
  </si>
  <si>
    <t>ΑΙ391548</t>
  </si>
  <si>
    <t>Φ252336</t>
  </si>
  <si>
    <t>Τ058781</t>
  </si>
  <si>
    <t>ΑΒ068602</t>
  </si>
  <si>
    <t>ΑΜ059603</t>
  </si>
  <si>
    <t>ΑΑ039032</t>
  </si>
  <si>
    <t>ΑΗ185733</t>
  </si>
  <si>
    <t>ΑΒ513783</t>
  </si>
  <si>
    <t>ΑΚ533171</t>
  </si>
  <si>
    <t>ΑΕ637244</t>
  </si>
  <si>
    <t>ΑΙ633631</t>
  </si>
  <si>
    <t>ΑΝ062028</t>
  </si>
  <si>
    <t>ΜΗ ΥΠΟΒΟΛΗ ΔΙΚΑΙΟΛΟΓΗΤΙΚΩΝ, ΜΗ ΥΠΟΒΟΛΗ ΕΚΤΥΠΩΜΕΝΗΣ ΜΟΡΦΗΣ ΗΛΕΚΤΡΟΝΙΚΗΣ ΑΙΤΗΣΗΣ</t>
  </si>
  <si>
    <t>ΑΒ392231</t>
  </si>
  <si>
    <t>ΑΜ092485</t>
  </si>
  <si>
    <t>ΑΕ118296</t>
  </si>
  <si>
    <t>ΑΕ974493</t>
  </si>
  <si>
    <t>ΑΕ101392</t>
  </si>
  <si>
    <t>ΑΙ782156</t>
  </si>
  <si>
    <t>ΑΑ761740</t>
  </si>
  <si>
    <t>ΑΖ596780</t>
  </si>
  <si>
    <t>ΑΙ250920</t>
  </si>
  <si>
    <t>ΑΕ720596</t>
  </si>
  <si>
    <t>ΑΒ112864</t>
  </si>
  <si>
    <t>ΑΖ169074</t>
  </si>
  <si>
    <t>ΑΕ826039</t>
  </si>
  <si>
    <t>ΑΙ017918</t>
  </si>
  <si>
    <t>ΑΑ351843</t>
  </si>
  <si>
    <t>ΑΑ307057</t>
  </si>
  <si>
    <t>ΑΚ056970</t>
  </si>
  <si>
    <t>Χ204341</t>
  </si>
  <si>
    <t>Φ252350</t>
  </si>
  <si>
    <t>Φ347879</t>
  </si>
  <si>
    <t>ΑΖ748366</t>
  </si>
  <si>
    <t>Χ134793</t>
  </si>
  <si>
    <t>ΑΑ000675</t>
  </si>
  <si>
    <t>ΑΚ836088</t>
  </si>
  <si>
    <t>Χ285815</t>
  </si>
  <si>
    <t>Χ361090</t>
  </si>
  <si>
    <t>ΑΕ315612</t>
  </si>
  <si>
    <t>ΑΙ022081</t>
  </si>
  <si>
    <t>Σ865584</t>
  </si>
  <si>
    <t>ΑΗ156872</t>
  </si>
  <si>
    <t>ΑΒ901720</t>
  </si>
  <si>
    <t>ΑΙ121132</t>
  </si>
  <si>
    <t>Τ384020</t>
  </si>
  <si>
    <t>ΑΚ995525</t>
  </si>
  <si>
    <t>ΑΜ515195</t>
  </si>
  <si>
    <t>ΑΑ250722</t>
  </si>
  <si>
    <t>Χ043824</t>
  </si>
  <si>
    <t>ΑΜ375371</t>
  </si>
  <si>
    <t>Χ938488</t>
  </si>
  <si>
    <t>Χ683117</t>
  </si>
  <si>
    <t>ΑΕ385780</t>
  </si>
  <si>
    <t>ΑΗ010140</t>
  </si>
  <si>
    <t>Φ101077</t>
  </si>
  <si>
    <t>ΑΚ975077</t>
  </si>
  <si>
    <t>ΑΑ089618</t>
  </si>
  <si>
    <t>ΑΕ320279</t>
  </si>
  <si>
    <t>ΑΖ284827</t>
  </si>
  <si>
    <t>Τ335167</t>
  </si>
  <si>
    <t>ΑΜ645421</t>
  </si>
  <si>
    <t>ΑΗ967666</t>
  </si>
  <si>
    <t>Χ377763</t>
  </si>
  <si>
    <t>Π372248</t>
  </si>
  <si>
    <t>ΑΒ087420</t>
  </si>
  <si>
    <t>ΑΕ461870</t>
  </si>
  <si>
    <t>ΑΒ085121</t>
  </si>
  <si>
    <t>Χ416240</t>
  </si>
  <si>
    <t>ΑΒ539252</t>
  </si>
  <si>
    <t>ΑΕ535238</t>
  </si>
  <si>
    <t>Χ770962</t>
  </si>
  <si>
    <t>Χ986352</t>
  </si>
  <si>
    <t>ΑΜ026714</t>
  </si>
  <si>
    <t>ΑΙ178332</t>
  </si>
  <si>
    <t>Χ291807</t>
  </si>
  <si>
    <t>ΑΚ272291</t>
  </si>
  <si>
    <t>ΑΝ2756321</t>
  </si>
  <si>
    <t>ΑΒ084339</t>
  </si>
  <si>
    <t>ΑΒ450411</t>
  </si>
  <si>
    <t>ΑΑ434137</t>
  </si>
  <si>
    <t>Φ211740</t>
  </si>
  <si>
    <t>ΑΜ689961</t>
  </si>
  <si>
    <t>ΑΗ673096</t>
  </si>
  <si>
    <t>Χ985161</t>
  </si>
  <si>
    <t>ΑΑ070073</t>
  </si>
  <si>
    <t>ΑΗ222590</t>
  </si>
  <si>
    <t>ΑΗ692387</t>
  </si>
  <si>
    <t>Φ321441</t>
  </si>
  <si>
    <t>ΑΖ887200</t>
  </si>
  <si>
    <t>Χ735380</t>
  </si>
  <si>
    <t>ΑΙ450316</t>
  </si>
  <si>
    <t>ΑΙ983072</t>
  </si>
  <si>
    <t>ΑΒ770962</t>
  </si>
  <si>
    <t>ΑΙ210708</t>
  </si>
  <si>
    <t>ΑΚ163147</t>
  </si>
  <si>
    <t>Χ270238</t>
  </si>
  <si>
    <t>ΑΗ371935</t>
  </si>
  <si>
    <t>ΑΒ811964</t>
  </si>
  <si>
    <t>ΑΜ959766</t>
  </si>
  <si>
    <t>ΑΒ023551</t>
  </si>
  <si>
    <t>ΑΜ667656</t>
  </si>
  <si>
    <t>ΑΚ359740</t>
  </si>
  <si>
    <t>ΑΕ253148</t>
  </si>
  <si>
    <t>ΑΒ620204</t>
  </si>
  <si>
    <t>ΑΕ340919</t>
  </si>
  <si>
    <t>ΑΜ564942</t>
  </si>
  <si>
    <t>ΑΗ709225</t>
  </si>
  <si>
    <t>ΑΑ023245</t>
  </si>
  <si>
    <t>ΑΙ712155</t>
  </si>
  <si>
    <t>Χ536614</t>
  </si>
  <si>
    <t>Χ819989</t>
  </si>
  <si>
    <t>Χ351220</t>
  </si>
  <si>
    <t>Τ396065</t>
  </si>
  <si>
    <t>ΑΑ344493</t>
  </si>
  <si>
    <t>ΑΒ958382</t>
  </si>
  <si>
    <t>ΑΚ467839</t>
  </si>
  <si>
    <t>ΑΖ911628</t>
  </si>
  <si>
    <t>ΑΒ154760</t>
  </si>
  <si>
    <t>ΑΜ207389</t>
  </si>
  <si>
    <t>ΑΖ957362</t>
  </si>
  <si>
    <t>ΑΕ310620</t>
  </si>
  <si>
    <t>ΑΜ278011</t>
  </si>
  <si>
    <t>ΑΚ317964</t>
  </si>
  <si>
    <t>Χ 757199</t>
  </si>
  <si>
    <t>ΑΜ679504</t>
  </si>
  <si>
    <t>ΑΗ162499</t>
  </si>
  <si>
    <t>Τ076733</t>
  </si>
  <si>
    <t>ΑΜ651955</t>
  </si>
  <si>
    <t>ΑΖ890664</t>
  </si>
  <si>
    <t>ΑΕ825019</t>
  </si>
  <si>
    <t>ΑΕ555587</t>
  </si>
  <si>
    <t>ΑΜ983787</t>
  </si>
  <si>
    <t>ΑΜ280091</t>
  </si>
  <si>
    <t>ΑΗ720901</t>
  </si>
  <si>
    <t>ΑΑ046084</t>
  </si>
  <si>
    <t>ΑΙ138073</t>
  </si>
  <si>
    <t>ΑΖ829609</t>
  </si>
  <si>
    <t>ΑΖ792119</t>
  </si>
  <si>
    <t>Σ715609</t>
  </si>
  <si>
    <t>Σ408993</t>
  </si>
  <si>
    <t>ΑΗ707504</t>
  </si>
  <si>
    <t>ΑΗ350583</t>
  </si>
  <si>
    <t>ΑΖ820481</t>
  </si>
  <si>
    <t>ΑΚ474218</t>
  </si>
  <si>
    <t>ΑΙ937589</t>
  </si>
  <si>
    <t>ΑΗ085424</t>
  </si>
  <si>
    <t>ΑΜ663006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</si>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</sst>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tabSelected="1" workbookViewId="0"/>
  </sheetViews>
  <sheetFormatPr defaultRowHeight="15" x14ac:dyDescent="0.25"/>
  <cols>
    <col min="3" max="3" width="10.7109375" bestFit="1" customWidth="1"/>
    <col min="5" max="5" width="90.57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</row>
    <row r="6" spans="1:5" x14ac:dyDescent="0.25">
      <c r="A6" t="s">
        <v>3</v>
      </c>
      <c r="B6" t="s">
        <v>4</v>
      </c>
      <c r="C6" t="s">
        <v>5</v>
      </c>
      <c r="D6" t="s">
        <v>6</v>
      </c>
      <c r="E6" t="s">
        <v>7</v>
      </c>
    </row>
    <row r="7" spans="1:5" x14ac:dyDescent="0.25">
      <c r="A7">
        <v>1</v>
      </c>
      <c r="B7">
        <v>95</v>
      </c>
      <c r="C7" t="s">
        <v>8</v>
      </c>
      <c r="D7" t="str">
        <f>"201511012794"</f>
        <v>201511012794</v>
      </c>
      <c r="E7" t="str">
        <f>"025"</f>
        <v>025</v>
      </c>
    </row>
    <row r="8" spans="1:5" x14ac:dyDescent="0.25">
      <c r="A8">
        <v>2</v>
      </c>
      <c r="B8">
        <v>161</v>
      </c>
      <c r="C8" t="s">
        <v>9</v>
      </c>
      <c r="D8" t="str">
        <f>"201511005291"</f>
        <v>201511005291</v>
      </c>
      <c r="E8" t="str">
        <f>"010"</f>
        <v>010</v>
      </c>
    </row>
    <row r="9" spans="1:5" x14ac:dyDescent="0.25">
      <c r="A9">
        <v>3</v>
      </c>
      <c r="B9">
        <v>299</v>
      </c>
      <c r="C9" t="s">
        <v>10</v>
      </c>
      <c r="D9" t="str">
        <f>"00075230"</f>
        <v>00075230</v>
      </c>
      <c r="E9" t="s">
        <v>11</v>
      </c>
    </row>
    <row r="10" spans="1:5" x14ac:dyDescent="0.25">
      <c r="A10">
        <v>4</v>
      </c>
      <c r="B10">
        <v>391</v>
      </c>
      <c r="C10" t="s">
        <v>12</v>
      </c>
      <c r="D10" t="str">
        <f>"00016268"</f>
        <v>00016268</v>
      </c>
      <c r="E10" t="s">
        <v>13</v>
      </c>
    </row>
    <row r="11" spans="1:5" x14ac:dyDescent="0.25">
      <c r="A11">
        <v>5</v>
      </c>
      <c r="B11">
        <v>457</v>
      </c>
      <c r="C11" t="s">
        <v>14</v>
      </c>
      <c r="D11" t="str">
        <f>"00024113"</f>
        <v>00024113</v>
      </c>
      <c r="E11" t="s">
        <v>13</v>
      </c>
    </row>
    <row r="12" spans="1:5" x14ac:dyDescent="0.25">
      <c r="A12">
        <v>6</v>
      </c>
      <c r="B12">
        <v>502</v>
      </c>
      <c r="C12" t="s">
        <v>15</v>
      </c>
      <c r="D12" t="str">
        <f>""</f>
        <v/>
      </c>
      <c r="E12" t="s">
        <v>16</v>
      </c>
    </row>
    <row r="13" spans="1:5" x14ac:dyDescent="0.25">
      <c r="A13">
        <v>7</v>
      </c>
      <c r="B13">
        <v>616</v>
      </c>
      <c r="C13" t="s">
        <v>17</v>
      </c>
      <c r="D13" t="str">
        <f>"00016607"</f>
        <v>00016607</v>
      </c>
      <c r="E13" t="str">
        <f>"001"</f>
        <v>001</v>
      </c>
    </row>
    <row r="14" spans="1:5" x14ac:dyDescent="0.25">
      <c r="A14">
        <v>8</v>
      </c>
      <c r="B14">
        <v>637</v>
      </c>
      <c r="C14" t="s">
        <v>18</v>
      </c>
      <c r="D14" t="str">
        <f>"00047271"</f>
        <v>00047271</v>
      </c>
      <c r="E14" t="s">
        <v>16</v>
      </c>
    </row>
    <row r="15" spans="1:5" x14ac:dyDescent="0.25">
      <c r="A15">
        <v>9</v>
      </c>
      <c r="B15">
        <v>686</v>
      </c>
      <c r="C15" t="s">
        <v>19</v>
      </c>
      <c r="D15" t="str">
        <f>"201511031491"</f>
        <v>201511031491</v>
      </c>
      <c r="E15" t="s">
        <v>13</v>
      </c>
    </row>
    <row r="16" spans="1:5" x14ac:dyDescent="0.25">
      <c r="A16">
        <v>10</v>
      </c>
      <c r="B16">
        <v>702</v>
      </c>
      <c r="C16" t="s">
        <v>20</v>
      </c>
      <c r="D16" t="str">
        <f>"00019473"</f>
        <v>00019473</v>
      </c>
      <c r="E16" t="s">
        <v>13</v>
      </c>
    </row>
    <row r="17" spans="1:5" x14ac:dyDescent="0.25">
      <c r="A17">
        <v>11</v>
      </c>
      <c r="B17">
        <v>707</v>
      </c>
      <c r="C17" t="s">
        <v>21</v>
      </c>
      <c r="D17" t="str">
        <f>"00016696"</f>
        <v>00016696</v>
      </c>
      <c r="E17" t="str">
        <f>"010"</f>
        <v>010</v>
      </c>
    </row>
    <row r="18" spans="1:5" x14ac:dyDescent="0.25">
      <c r="A18">
        <v>12</v>
      </c>
      <c r="B18">
        <v>795</v>
      </c>
      <c r="C18" t="s">
        <v>22</v>
      </c>
      <c r="D18" t="str">
        <f>"00016777"</f>
        <v>00016777</v>
      </c>
      <c r="E18" t="str">
        <f>"001"</f>
        <v>001</v>
      </c>
    </row>
    <row r="19" spans="1:5" x14ac:dyDescent="0.25">
      <c r="A19">
        <v>13</v>
      </c>
      <c r="B19">
        <v>857</v>
      </c>
      <c r="C19" t="s">
        <v>23</v>
      </c>
      <c r="D19" t="str">
        <f>"201511013120"</f>
        <v>201511013120</v>
      </c>
      <c r="E19" t="str">
        <f>"011"</f>
        <v>011</v>
      </c>
    </row>
    <row r="20" spans="1:5" x14ac:dyDescent="0.25">
      <c r="A20">
        <v>14</v>
      </c>
      <c r="B20">
        <v>895</v>
      </c>
      <c r="C20" t="s">
        <v>24</v>
      </c>
      <c r="D20" t="str">
        <f>"00078329"</f>
        <v>00078329</v>
      </c>
      <c r="E20" t="s">
        <v>16</v>
      </c>
    </row>
    <row r="21" spans="1:5" x14ac:dyDescent="0.25">
      <c r="A21">
        <v>15</v>
      </c>
      <c r="B21">
        <v>942</v>
      </c>
      <c r="C21" t="s">
        <v>25</v>
      </c>
      <c r="D21" t="str">
        <f>"201511027517"</f>
        <v>201511027517</v>
      </c>
      <c r="E21" t="s">
        <v>13</v>
      </c>
    </row>
    <row r="22" spans="1:5" x14ac:dyDescent="0.25">
      <c r="A22">
        <v>16</v>
      </c>
      <c r="B22">
        <v>944</v>
      </c>
      <c r="C22" t="s">
        <v>26</v>
      </c>
      <c r="D22" t="str">
        <f>"00044034"</f>
        <v>00044034</v>
      </c>
      <c r="E22" t="s">
        <v>13</v>
      </c>
    </row>
    <row r="23" spans="1:5" x14ac:dyDescent="0.25">
      <c r="A23">
        <v>17</v>
      </c>
      <c r="B23">
        <v>975</v>
      </c>
      <c r="C23" t="s">
        <v>27</v>
      </c>
      <c r="D23" t="str">
        <f>"00028674"</f>
        <v>00028674</v>
      </c>
      <c r="E23" t="s">
        <v>16</v>
      </c>
    </row>
    <row r="24" spans="1:5" x14ac:dyDescent="0.25">
      <c r="A24">
        <v>18</v>
      </c>
      <c r="B24">
        <v>1035</v>
      </c>
      <c r="C24" t="s">
        <v>28</v>
      </c>
      <c r="D24" t="str">
        <f>"201511011319"</f>
        <v>201511011319</v>
      </c>
      <c r="E24" t="str">
        <f>"001"</f>
        <v>001</v>
      </c>
    </row>
    <row r="25" spans="1:5" x14ac:dyDescent="0.25">
      <c r="A25">
        <v>19</v>
      </c>
      <c r="B25">
        <v>1052</v>
      </c>
      <c r="C25" t="s">
        <v>29</v>
      </c>
      <c r="D25" t="str">
        <f>"201510001139"</f>
        <v>201510001139</v>
      </c>
      <c r="E25" t="s">
        <v>16</v>
      </c>
    </row>
    <row r="26" spans="1:5" x14ac:dyDescent="0.25">
      <c r="A26">
        <v>20</v>
      </c>
      <c r="B26">
        <v>1140</v>
      </c>
      <c r="C26" t="s">
        <v>30</v>
      </c>
      <c r="D26" t="str">
        <f>"00022772"</f>
        <v>00022772</v>
      </c>
      <c r="E26" t="s">
        <v>13</v>
      </c>
    </row>
    <row r="27" spans="1:5" x14ac:dyDescent="0.25">
      <c r="A27">
        <v>21</v>
      </c>
      <c r="B27">
        <v>1223</v>
      </c>
      <c r="C27" t="s">
        <v>31</v>
      </c>
      <c r="D27" t="str">
        <f>"00019289"</f>
        <v>00019289</v>
      </c>
      <c r="E27" t="str">
        <f>"001"</f>
        <v>001</v>
      </c>
    </row>
    <row r="28" spans="1:5" x14ac:dyDescent="0.25">
      <c r="A28">
        <v>22</v>
      </c>
      <c r="B28">
        <v>1246</v>
      </c>
      <c r="C28" t="s">
        <v>32</v>
      </c>
      <c r="D28" t="str">
        <f>"201511004650"</f>
        <v>201511004650</v>
      </c>
      <c r="E28" t="s">
        <v>13</v>
      </c>
    </row>
    <row r="29" spans="1:5" x14ac:dyDescent="0.25">
      <c r="A29">
        <v>23</v>
      </c>
      <c r="B29">
        <v>1279</v>
      </c>
      <c r="C29" t="s">
        <v>33</v>
      </c>
      <c r="D29" t="str">
        <f>"201511015283"</f>
        <v>201511015283</v>
      </c>
      <c r="E29" t="s">
        <v>13</v>
      </c>
    </row>
    <row r="30" spans="1:5" x14ac:dyDescent="0.25">
      <c r="A30">
        <v>24</v>
      </c>
      <c r="B30">
        <v>1333</v>
      </c>
      <c r="C30" t="s">
        <v>34</v>
      </c>
      <c r="D30" t="str">
        <f>"00077686"</f>
        <v>00077686</v>
      </c>
      <c r="E30" t="s">
        <v>13</v>
      </c>
    </row>
    <row r="31" spans="1:5" x14ac:dyDescent="0.25">
      <c r="A31">
        <v>25</v>
      </c>
      <c r="B31">
        <v>1353</v>
      </c>
      <c r="C31" t="s">
        <v>35</v>
      </c>
      <c r="D31" t="str">
        <f>"201511038189"</f>
        <v>201511038189</v>
      </c>
      <c r="E31" t="str">
        <f>"001"</f>
        <v>001</v>
      </c>
    </row>
    <row r="32" spans="1:5" x14ac:dyDescent="0.25">
      <c r="A32">
        <v>26</v>
      </c>
      <c r="B32">
        <v>1487</v>
      </c>
      <c r="C32" t="s">
        <v>36</v>
      </c>
      <c r="D32" t="str">
        <f>"201604003805"</f>
        <v>201604003805</v>
      </c>
      <c r="E32" t="str">
        <f>"011"</f>
        <v>011</v>
      </c>
    </row>
    <row r="33" spans="1:5" x14ac:dyDescent="0.25">
      <c r="A33">
        <v>27</v>
      </c>
      <c r="B33">
        <v>1491</v>
      </c>
      <c r="C33" t="s">
        <v>37</v>
      </c>
      <c r="D33" t="str">
        <f>"00025602"</f>
        <v>00025602</v>
      </c>
      <c r="E33" t="s">
        <v>13</v>
      </c>
    </row>
    <row r="34" spans="1:5" x14ac:dyDescent="0.25">
      <c r="A34">
        <v>28</v>
      </c>
      <c r="B34">
        <v>1506</v>
      </c>
      <c r="C34" t="s">
        <v>38</v>
      </c>
      <c r="D34" t="str">
        <f>"00038676"</f>
        <v>00038676</v>
      </c>
      <c r="E34" t="s">
        <v>39</v>
      </c>
    </row>
    <row r="35" spans="1:5" x14ac:dyDescent="0.25">
      <c r="A35">
        <v>29</v>
      </c>
      <c r="B35">
        <v>1517</v>
      </c>
      <c r="C35" t="s">
        <v>40</v>
      </c>
      <c r="D35" t="str">
        <f>"00069870"</f>
        <v>00069870</v>
      </c>
      <c r="E35" t="str">
        <f>"025"</f>
        <v>025</v>
      </c>
    </row>
    <row r="36" spans="1:5" x14ac:dyDescent="0.25">
      <c r="A36">
        <v>30</v>
      </c>
      <c r="B36">
        <v>1619</v>
      </c>
      <c r="C36" t="s">
        <v>41</v>
      </c>
      <c r="D36" t="str">
        <f>"201511029858"</f>
        <v>201511029858</v>
      </c>
      <c r="E36" t="s">
        <v>42</v>
      </c>
    </row>
    <row r="37" spans="1:5" x14ac:dyDescent="0.25">
      <c r="A37">
        <v>31</v>
      </c>
      <c r="B37">
        <v>1937</v>
      </c>
      <c r="C37" t="s">
        <v>43</v>
      </c>
      <c r="D37" t="str">
        <f>"201511008681"</f>
        <v>201511008681</v>
      </c>
      <c r="E37" t="str">
        <f>"001"</f>
        <v>001</v>
      </c>
    </row>
    <row r="38" spans="1:5" x14ac:dyDescent="0.25">
      <c r="A38">
        <v>32</v>
      </c>
      <c r="B38">
        <v>2076</v>
      </c>
      <c r="C38" t="s">
        <v>44</v>
      </c>
      <c r="D38" t="str">
        <f>"00031043"</f>
        <v>00031043</v>
      </c>
      <c r="E38" t="str">
        <f>"011"</f>
        <v>011</v>
      </c>
    </row>
    <row r="39" spans="1:5" x14ac:dyDescent="0.25">
      <c r="A39">
        <v>33</v>
      </c>
      <c r="B39">
        <v>2153</v>
      </c>
      <c r="C39" t="s">
        <v>45</v>
      </c>
      <c r="D39" t="str">
        <f>"00018411"</f>
        <v>00018411</v>
      </c>
      <c r="E39" t="s">
        <v>13</v>
      </c>
    </row>
    <row r="40" spans="1:5" x14ac:dyDescent="0.25">
      <c r="A40">
        <v>34</v>
      </c>
      <c r="B40">
        <v>2240</v>
      </c>
      <c r="C40" t="s">
        <v>46</v>
      </c>
      <c r="D40" t="str">
        <f>"00022629"</f>
        <v>00022629</v>
      </c>
      <c r="E40" t="str">
        <f>"001"</f>
        <v>001</v>
      </c>
    </row>
    <row r="41" spans="1:5" x14ac:dyDescent="0.25">
      <c r="A41">
        <v>35</v>
      </c>
      <c r="B41">
        <v>2244</v>
      </c>
      <c r="C41" t="s">
        <v>47</v>
      </c>
      <c r="D41" t="str">
        <f>"00079997"</f>
        <v>00079997</v>
      </c>
      <c r="E41" t="s">
        <v>13</v>
      </c>
    </row>
    <row r="42" spans="1:5" x14ac:dyDescent="0.25">
      <c r="A42">
        <v>36</v>
      </c>
      <c r="B42">
        <v>2320</v>
      </c>
      <c r="C42" t="s">
        <v>48</v>
      </c>
      <c r="D42" t="str">
        <f>"201606000068"</f>
        <v>201606000068</v>
      </c>
      <c r="E42" t="s">
        <v>13</v>
      </c>
    </row>
    <row r="43" spans="1:5" x14ac:dyDescent="0.25">
      <c r="A43">
        <v>37</v>
      </c>
      <c r="B43">
        <v>2371</v>
      </c>
      <c r="C43" t="s">
        <v>49</v>
      </c>
      <c r="D43" t="str">
        <f>"00039663"</f>
        <v>00039663</v>
      </c>
      <c r="E43" t="s">
        <v>16</v>
      </c>
    </row>
    <row r="44" spans="1:5" x14ac:dyDescent="0.25">
      <c r="A44">
        <v>38</v>
      </c>
      <c r="B44">
        <v>2466</v>
      </c>
      <c r="C44" t="s">
        <v>50</v>
      </c>
      <c r="D44" t="str">
        <f>"201512001258"</f>
        <v>201512001258</v>
      </c>
      <c r="E44" t="s">
        <v>13</v>
      </c>
    </row>
    <row r="45" spans="1:5" x14ac:dyDescent="0.25">
      <c r="A45">
        <v>39</v>
      </c>
      <c r="B45">
        <v>2483</v>
      </c>
      <c r="C45" t="s">
        <v>51</v>
      </c>
      <c r="D45" t="str">
        <f>"201502002614"</f>
        <v>201502002614</v>
      </c>
      <c r="E45" t="s">
        <v>13</v>
      </c>
    </row>
    <row r="46" spans="1:5" x14ac:dyDescent="0.25">
      <c r="A46">
        <v>40</v>
      </c>
      <c r="B46">
        <v>2534</v>
      </c>
      <c r="C46" t="s">
        <v>52</v>
      </c>
      <c r="D46" t="str">
        <f>"201510004908"</f>
        <v>201510004908</v>
      </c>
      <c r="E46" t="s">
        <v>13</v>
      </c>
    </row>
    <row r="47" spans="1:5" x14ac:dyDescent="0.25">
      <c r="A47">
        <v>41</v>
      </c>
      <c r="B47">
        <v>2571</v>
      </c>
      <c r="C47" t="s">
        <v>53</v>
      </c>
      <c r="D47" t="str">
        <f>"201511033433"</f>
        <v>201511033433</v>
      </c>
      <c r="E47" t="s">
        <v>13</v>
      </c>
    </row>
    <row r="48" spans="1:5" x14ac:dyDescent="0.25">
      <c r="A48">
        <v>42</v>
      </c>
      <c r="B48">
        <v>2581</v>
      </c>
      <c r="C48" t="s">
        <v>54</v>
      </c>
      <c r="D48" t="str">
        <f>"00027592"</f>
        <v>00027592</v>
      </c>
      <c r="E48" t="s">
        <v>13</v>
      </c>
    </row>
    <row r="49" spans="1:5" x14ac:dyDescent="0.25">
      <c r="A49">
        <v>43</v>
      </c>
      <c r="B49">
        <v>2651</v>
      </c>
      <c r="C49" t="s">
        <v>55</v>
      </c>
      <c r="D49" t="str">
        <f>"00002491"</f>
        <v>00002491</v>
      </c>
      <c r="E49" t="s">
        <v>13</v>
      </c>
    </row>
    <row r="50" spans="1:5" x14ac:dyDescent="0.25">
      <c r="A50">
        <v>44</v>
      </c>
      <c r="B50">
        <v>2718</v>
      </c>
      <c r="C50" t="s">
        <v>56</v>
      </c>
      <c r="D50" t="str">
        <f>"00046685"</f>
        <v>00046685</v>
      </c>
      <c r="E50" t="s">
        <v>16</v>
      </c>
    </row>
    <row r="51" spans="1:5" x14ac:dyDescent="0.25">
      <c r="A51">
        <v>45</v>
      </c>
      <c r="B51">
        <v>2741</v>
      </c>
      <c r="C51" t="s">
        <v>57</v>
      </c>
      <c r="D51" t="str">
        <f>"201102000844"</f>
        <v>201102000844</v>
      </c>
      <c r="E51" t="str">
        <f>"001"</f>
        <v>001</v>
      </c>
    </row>
    <row r="52" spans="1:5" x14ac:dyDescent="0.25">
      <c r="A52">
        <v>46</v>
      </c>
      <c r="B52">
        <v>2829</v>
      </c>
      <c r="C52" t="s">
        <v>58</v>
      </c>
      <c r="D52" t="str">
        <f>"00014251"</f>
        <v>00014251</v>
      </c>
      <c r="E52" t="s">
        <v>59</v>
      </c>
    </row>
    <row r="53" spans="1:5" x14ac:dyDescent="0.25">
      <c r="A53">
        <v>47</v>
      </c>
      <c r="B53">
        <v>2887</v>
      </c>
      <c r="C53" t="s">
        <v>60</v>
      </c>
      <c r="D53" t="str">
        <f>"00044012"</f>
        <v>00044012</v>
      </c>
      <c r="E53" t="s">
        <v>13</v>
      </c>
    </row>
    <row r="54" spans="1:5" x14ac:dyDescent="0.25">
      <c r="A54">
        <v>48</v>
      </c>
      <c r="B54">
        <v>3180</v>
      </c>
      <c r="C54" t="s">
        <v>61</v>
      </c>
      <c r="D54" t="str">
        <f>"00036982"</f>
        <v>00036982</v>
      </c>
      <c r="E54" t="str">
        <f>"011"</f>
        <v>011</v>
      </c>
    </row>
    <row r="55" spans="1:5" x14ac:dyDescent="0.25">
      <c r="A55">
        <v>49</v>
      </c>
      <c r="B55">
        <v>3240</v>
      </c>
      <c r="C55" t="s">
        <v>62</v>
      </c>
      <c r="D55" t="str">
        <f>"00024648"</f>
        <v>00024648</v>
      </c>
      <c r="E55" t="str">
        <f>"001"</f>
        <v>001</v>
      </c>
    </row>
    <row r="56" spans="1:5" x14ac:dyDescent="0.25">
      <c r="A56">
        <v>50</v>
      </c>
      <c r="B56">
        <v>3264</v>
      </c>
      <c r="C56" t="s">
        <v>63</v>
      </c>
      <c r="D56" t="str">
        <f>"00020143"</f>
        <v>00020143</v>
      </c>
      <c r="E56" t="s">
        <v>16</v>
      </c>
    </row>
    <row r="57" spans="1:5" x14ac:dyDescent="0.25">
      <c r="A57">
        <v>51</v>
      </c>
      <c r="B57">
        <v>3285</v>
      </c>
      <c r="C57" t="s">
        <v>64</v>
      </c>
      <c r="D57" t="str">
        <f>"201510004453"</f>
        <v>201510004453</v>
      </c>
      <c r="E57" t="s">
        <v>13</v>
      </c>
    </row>
    <row r="58" spans="1:5" x14ac:dyDescent="0.25">
      <c r="A58">
        <v>52</v>
      </c>
      <c r="B58">
        <v>3298</v>
      </c>
      <c r="C58" t="s">
        <v>65</v>
      </c>
      <c r="D58" t="str">
        <f>"201511028846"</f>
        <v>201511028846</v>
      </c>
      <c r="E58" t="s">
        <v>13</v>
      </c>
    </row>
    <row r="59" spans="1:5" x14ac:dyDescent="0.25">
      <c r="A59">
        <v>53</v>
      </c>
      <c r="B59">
        <v>3300</v>
      </c>
      <c r="C59" t="s">
        <v>66</v>
      </c>
      <c r="D59" t="str">
        <f>"201511028926"</f>
        <v>201511028926</v>
      </c>
      <c r="E59" t="s">
        <v>13</v>
      </c>
    </row>
    <row r="60" spans="1:5" x14ac:dyDescent="0.25">
      <c r="A60">
        <v>54</v>
      </c>
      <c r="B60">
        <v>3327</v>
      </c>
      <c r="C60" t="s">
        <v>67</v>
      </c>
      <c r="D60" t="str">
        <f>"201510004588"</f>
        <v>201510004588</v>
      </c>
      <c r="E60" t="str">
        <f>"001"</f>
        <v>001</v>
      </c>
    </row>
    <row r="61" spans="1:5" x14ac:dyDescent="0.25">
      <c r="A61">
        <v>55</v>
      </c>
      <c r="B61">
        <v>3357</v>
      </c>
      <c r="C61" t="s">
        <v>68</v>
      </c>
      <c r="D61" t="str">
        <f>"201511029989"</f>
        <v>201511029989</v>
      </c>
      <c r="E61" t="s">
        <v>13</v>
      </c>
    </row>
    <row r="62" spans="1:5" x14ac:dyDescent="0.25">
      <c r="A62">
        <v>56</v>
      </c>
      <c r="B62">
        <v>3388</v>
      </c>
      <c r="C62" t="s">
        <v>69</v>
      </c>
      <c r="D62" t="str">
        <f>"200802005099"</f>
        <v>200802005099</v>
      </c>
      <c r="E62" t="s">
        <v>13</v>
      </c>
    </row>
    <row r="63" spans="1:5" x14ac:dyDescent="0.25">
      <c r="A63">
        <v>57</v>
      </c>
      <c r="B63">
        <v>3403</v>
      </c>
      <c r="C63" t="s">
        <v>70</v>
      </c>
      <c r="D63" t="str">
        <f>"201405000202"</f>
        <v>201405000202</v>
      </c>
      <c r="E63" t="s">
        <v>13</v>
      </c>
    </row>
    <row r="64" spans="1:5" x14ac:dyDescent="0.25">
      <c r="A64">
        <v>58</v>
      </c>
      <c r="B64">
        <v>3498</v>
      </c>
      <c r="C64" t="s">
        <v>71</v>
      </c>
      <c r="D64" t="str">
        <f>"201511011837"</f>
        <v>201511011837</v>
      </c>
      <c r="E64" t="s">
        <v>13</v>
      </c>
    </row>
    <row r="65" spans="1:5" x14ac:dyDescent="0.25">
      <c r="A65">
        <v>59</v>
      </c>
      <c r="B65">
        <v>3526</v>
      </c>
      <c r="C65" t="s">
        <v>72</v>
      </c>
      <c r="D65" t="str">
        <f>"00089320"</f>
        <v>00089320</v>
      </c>
      <c r="E65" t="s">
        <v>16</v>
      </c>
    </row>
    <row r="66" spans="1:5" x14ac:dyDescent="0.25">
      <c r="A66">
        <v>60</v>
      </c>
      <c r="B66">
        <v>3553</v>
      </c>
      <c r="C66" t="s">
        <v>73</v>
      </c>
      <c r="D66" t="str">
        <f>"201403000044"</f>
        <v>201403000044</v>
      </c>
      <c r="E66" t="s">
        <v>13</v>
      </c>
    </row>
    <row r="67" spans="1:5" x14ac:dyDescent="0.25">
      <c r="A67">
        <v>61</v>
      </c>
      <c r="B67">
        <v>3754</v>
      </c>
      <c r="C67" t="s">
        <v>74</v>
      </c>
      <c r="D67" t="str">
        <f>"00044941"</f>
        <v>00044941</v>
      </c>
      <c r="E67" t="s">
        <v>16</v>
      </c>
    </row>
    <row r="68" spans="1:5" x14ac:dyDescent="0.25">
      <c r="A68">
        <v>62</v>
      </c>
      <c r="B68">
        <v>3780</v>
      </c>
      <c r="C68" t="s">
        <v>75</v>
      </c>
      <c r="D68" t="str">
        <f>""</f>
        <v/>
      </c>
      <c r="E68" t="s">
        <v>16</v>
      </c>
    </row>
    <row r="69" spans="1:5" x14ac:dyDescent="0.25">
      <c r="A69">
        <v>63</v>
      </c>
      <c r="B69">
        <v>3785</v>
      </c>
      <c r="C69" t="s">
        <v>76</v>
      </c>
      <c r="D69" t="str">
        <f>"201511018114"</f>
        <v>201511018114</v>
      </c>
      <c r="E69" t="str">
        <f>"022"</f>
        <v>022</v>
      </c>
    </row>
    <row r="70" spans="1:5" x14ac:dyDescent="0.25">
      <c r="A70">
        <v>64</v>
      </c>
      <c r="B70">
        <v>3788</v>
      </c>
      <c r="C70" t="s">
        <v>77</v>
      </c>
      <c r="D70" t="str">
        <f>"00085395"</f>
        <v>00085395</v>
      </c>
      <c r="E70" t="s">
        <v>16</v>
      </c>
    </row>
    <row r="71" spans="1:5" x14ac:dyDescent="0.25">
      <c r="A71">
        <v>65</v>
      </c>
      <c r="B71">
        <v>3793</v>
      </c>
      <c r="C71" t="s">
        <v>78</v>
      </c>
      <c r="D71" t="str">
        <f>"200912000094"</f>
        <v>200912000094</v>
      </c>
      <c r="E71" t="s">
        <v>13</v>
      </c>
    </row>
    <row r="72" spans="1:5" x14ac:dyDescent="0.25">
      <c r="A72">
        <v>66</v>
      </c>
      <c r="B72">
        <v>3807</v>
      </c>
      <c r="C72" t="s">
        <v>79</v>
      </c>
      <c r="D72" t="str">
        <f>"20160707596"</f>
        <v>20160707596</v>
      </c>
      <c r="E72" t="str">
        <f>"001"</f>
        <v>001</v>
      </c>
    </row>
    <row r="73" spans="1:5" x14ac:dyDescent="0.25">
      <c r="A73">
        <v>67</v>
      </c>
      <c r="B73">
        <v>3911</v>
      </c>
      <c r="C73" t="s">
        <v>80</v>
      </c>
      <c r="D73" t="str">
        <f>"201511041935"</f>
        <v>201511041935</v>
      </c>
      <c r="E73" t="s">
        <v>13</v>
      </c>
    </row>
    <row r="74" spans="1:5" x14ac:dyDescent="0.25">
      <c r="A74">
        <v>68</v>
      </c>
      <c r="B74">
        <v>3935</v>
      </c>
      <c r="C74" t="s">
        <v>81</v>
      </c>
      <c r="D74" t="str">
        <f>"201511026659"</f>
        <v>201511026659</v>
      </c>
      <c r="E74" t="s">
        <v>13</v>
      </c>
    </row>
    <row r="75" spans="1:5" x14ac:dyDescent="0.25">
      <c r="A75">
        <v>69</v>
      </c>
      <c r="B75">
        <v>3977</v>
      </c>
      <c r="C75" t="s">
        <v>82</v>
      </c>
      <c r="D75" t="str">
        <f>"00084959"</f>
        <v>00084959</v>
      </c>
      <c r="E75" t="str">
        <f>"001"</f>
        <v>001</v>
      </c>
    </row>
    <row r="76" spans="1:5" x14ac:dyDescent="0.25">
      <c r="A76">
        <v>70</v>
      </c>
      <c r="B76">
        <v>4033</v>
      </c>
      <c r="C76" t="s">
        <v>83</v>
      </c>
      <c r="D76" t="str">
        <f>"201407000208"</f>
        <v>201407000208</v>
      </c>
      <c r="E76" t="str">
        <f>"001"</f>
        <v>001</v>
      </c>
    </row>
    <row r="77" spans="1:5" x14ac:dyDescent="0.25">
      <c r="A77">
        <v>71</v>
      </c>
      <c r="B77">
        <v>4061</v>
      </c>
      <c r="C77" t="s">
        <v>84</v>
      </c>
      <c r="D77" t="str">
        <f>"00036302"</f>
        <v>00036302</v>
      </c>
      <c r="E77" t="s">
        <v>13</v>
      </c>
    </row>
    <row r="78" spans="1:5" x14ac:dyDescent="0.25">
      <c r="A78">
        <v>72</v>
      </c>
      <c r="B78">
        <v>4074</v>
      </c>
      <c r="C78" t="s">
        <v>85</v>
      </c>
      <c r="D78" t="str">
        <f>"201511026606"</f>
        <v>201511026606</v>
      </c>
      <c r="E78" t="str">
        <f>"011"</f>
        <v>011</v>
      </c>
    </row>
    <row r="79" spans="1:5" x14ac:dyDescent="0.25">
      <c r="A79">
        <v>73</v>
      </c>
      <c r="B79">
        <v>4117</v>
      </c>
      <c r="C79" t="s">
        <v>86</v>
      </c>
      <c r="D79" t="str">
        <f>"201604005441"</f>
        <v>201604005441</v>
      </c>
      <c r="E79" t="str">
        <f>"011"</f>
        <v>011</v>
      </c>
    </row>
    <row r="80" spans="1:5" x14ac:dyDescent="0.25">
      <c r="A80">
        <v>74</v>
      </c>
      <c r="B80">
        <v>4170</v>
      </c>
      <c r="C80" t="s">
        <v>87</v>
      </c>
      <c r="D80" t="str">
        <f>"201105000154"</f>
        <v>201105000154</v>
      </c>
      <c r="E80" t="s">
        <v>13</v>
      </c>
    </row>
    <row r="81" spans="1:5" x14ac:dyDescent="0.25">
      <c r="A81">
        <v>75</v>
      </c>
      <c r="B81">
        <v>4261</v>
      </c>
      <c r="C81" t="s">
        <v>88</v>
      </c>
      <c r="D81" t="str">
        <f>"201511037030"</f>
        <v>201511037030</v>
      </c>
      <c r="E81" t="s">
        <v>13</v>
      </c>
    </row>
    <row r="82" spans="1:5" x14ac:dyDescent="0.25">
      <c r="A82">
        <v>76</v>
      </c>
      <c r="B82">
        <v>4289</v>
      </c>
      <c r="C82" t="s">
        <v>89</v>
      </c>
      <c r="D82" t="str">
        <f>"201511025548"</f>
        <v>201511025548</v>
      </c>
      <c r="E82" t="s">
        <v>13</v>
      </c>
    </row>
    <row r="83" spans="1:5" x14ac:dyDescent="0.25">
      <c r="A83">
        <v>77</v>
      </c>
      <c r="B83">
        <v>4290</v>
      </c>
      <c r="C83" t="s">
        <v>90</v>
      </c>
      <c r="D83" t="str">
        <f>"00072778"</f>
        <v>00072778</v>
      </c>
      <c r="E83" t="s">
        <v>13</v>
      </c>
    </row>
    <row r="84" spans="1:5" x14ac:dyDescent="0.25">
      <c r="A84">
        <v>78</v>
      </c>
      <c r="B84">
        <v>4364</v>
      </c>
      <c r="C84" t="s">
        <v>91</v>
      </c>
      <c r="D84" t="str">
        <f>"00029557"</f>
        <v>00029557</v>
      </c>
      <c r="E84" t="s">
        <v>13</v>
      </c>
    </row>
    <row r="85" spans="1:5" x14ac:dyDescent="0.25">
      <c r="A85">
        <v>79</v>
      </c>
      <c r="B85">
        <v>4368</v>
      </c>
      <c r="C85" t="s">
        <v>92</v>
      </c>
      <c r="D85" t="str">
        <f>"201511042313"</f>
        <v>201511042313</v>
      </c>
      <c r="E85" t="str">
        <f>"010"</f>
        <v>010</v>
      </c>
    </row>
    <row r="86" spans="1:5" x14ac:dyDescent="0.25">
      <c r="A86">
        <v>80</v>
      </c>
      <c r="B86">
        <v>4371</v>
      </c>
      <c r="C86" t="s">
        <v>93</v>
      </c>
      <c r="D86" t="str">
        <f>"00024850"</f>
        <v>00024850</v>
      </c>
      <c r="E86" t="str">
        <f>"011"</f>
        <v>011</v>
      </c>
    </row>
    <row r="87" spans="1:5" x14ac:dyDescent="0.25">
      <c r="A87">
        <v>81</v>
      </c>
      <c r="B87">
        <v>4397</v>
      </c>
      <c r="C87" t="s">
        <v>94</v>
      </c>
      <c r="D87" t="str">
        <f>"201511019835"</f>
        <v>201511019835</v>
      </c>
      <c r="E87" t="s">
        <v>13</v>
      </c>
    </row>
    <row r="88" spans="1:5" x14ac:dyDescent="0.25">
      <c r="A88">
        <v>82</v>
      </c>
      <c r="B88">
        <v>4504</v>
      </c>
      <c r="C88" t="s">
        <v>95</v>
      </c>
      <c r="D88" t="str">
        <f>"00093458"</f>
        <v>00093458</v>
      </c>
      <c r="E88" t="str">
        <f>"001"</f>
        <v>001</v>
      </c>
    </row>
    <row r="89" spans="1:5" x14ac:dyDescent="0.25">
      <c r="A89">
        <v>83</v>
      </c>
      <c r="B89">
        <v>4561</v>
      </c>
      <c r="C89" t="s">
        <v>96</v>
      </c>
      <c r="D89" t="str">
        <f>"00038471"</f>
        <v>00038471</v>
      </c>
      <c r="E89" t="s">
        <v>13</v>
      </c>
    </row>
    <row r="90" spans="1:5" x14ac:dyDescent="0.25">
      <c r="A90">
        <v>84</v>
      </c>
      <c r="B90">
        <v>4581</v>
      </c>
      <c r="C90" t="s">
        <v>97</v>
      </c>
      <c r="D90" t="str">
        <f>"00024051"</f>
        <v>00024051</v>
      </c>
      <c r="E90" t="s">
        <v>13</v>
      </c>
    </row>
    <row r="91" spans="1:5" x14ac:dyDescent="0.25">
      <c r="A91">
        <v>85</v>
      </c>
      <c r="B91">
        <v>4636</v>
      </c>
      <c r="C91" t="s">
        <v>98</v>
      </c>
      <c r="D91" t="str">
        <f>"201510004499"</f>
        <v>201510004499</v>
      </c>
      <c r="E91" t="str">
        <f>"011"</f>
        <v>011</v>
      </c>
    </row>
    <row r="92" spans="1:5" x14ac:dyDescent="0.25">
      <c r="A92">
        <v>86</v>
      </c>
      <c r="B92">
        <v>4637</v>
      </c>
      <c r="C92" t="s">
        <v>99</v>
      </c>
      <c r="D92" t="str">
        <f>"00043567"</f>
        <v>00043567</v>
      </c>
      <c r="E92" t="str">
        <f>"011"</f>
        <v>011</v>
      </c>
    </row>
    <row r="93" spans="1:5" x14ac:dyDescent="0.25">
      <c r="A93">
        <v>87</v>
      </c>
      <c r="B93">
        <v>4702</v>
      </c>
      <c r="C93" t="s">
        <v>100</v>
      </c>
      <c r="D93" t="str">
        <f>"201406007237"</f>
        <v>201406007237</v>
      </c>
      <c r="E93" t="str">
        <f>"011"</f>
        <v>011</v>
      </c>
    </row>
    <row r="94" spans="1:5" x14ac:dyDescent="0.25">
      <c r="A94">
        <v>88</v>
      </c>
      <c r="B94">
        <v>4705</v>
      </c>
      <c r="C94" t="s">
        <v>101</v>
      </c>
      <c r="D94" t="str">
        <f>"201511043170"</f>
        <v>201511043170</v>
      </c>
      <c r="E94" t="s">
        <v>13</v>
      </c>
    </row>
    <row r="95" spans="1:5" x14ac:dyDescent="0.25">
      <c r="A95">
        <v>89</v>
      </c>
      <c r="B95">
        <v>4767</v>
      </c>
      <c r="C95" t="s">
        <v>102</v>
      </c>
      <c r="D95" t="str">
        <f>"00081923"</f>
        <v>00081923</v>
      </c>
      <c r="E95" t="str">
        <f>"001"</f>
        <v>001</v>
      </c>
    </row>
    <row r="96" spans="1:5" x14ac:dyDescent="0.25">
      <c r="A96">
        <v>90</v>
      </c>
      <c r="B96">
        <v>4843</v>
      </c>
      <c r="C96" t="s">
        <v>103</v>
      </c>
      <c r="D96" t="str">
        <f>"00093696"</f>
        <v>00093696</v>
      </c>
      <c r="E96" t="str">
        <f>"001"</f>
        <v>001</v>
      </c>
    </row>
    <row r="97" spans="1:5" x14ac:dyDescent="0.25">
      <c r="A97">
        <v>91</v>
      </c>
      <c r="B97">
        <v>4866</v>
      </c>
      <c r="C97" t="s">
        <v>104</v>
      </c>
      <c r="D97" t="str">
        <f>"00072931"</f>
        <v>00072931</v>
      </c>
      <c r="E97" t="s">
        <v>13</v>
      </c>
    </row>
    <row r="98" spans="1:5" x14ac:dyDescent="0.25">
      <c r="A98">
        <v>92</v>
      </c>
      <c r="B98">
        <v>4964</v>
      </c>
      <c r="C98" t="s">
        <v>105</v>
      </c>
      <c r="D98" t="str">
        <f>"00027092"</f>
        <v>00027092</v>
      </c>
      <c r="E98" t="s">
        <v>16</v>
      </c>
    </row>
    <row r="99" spans="1:5" x14ac:dyDescent="0.25">
      <c r="A99">
        <v>93</v>
      </c>
      <c r="B99">
        <v>5073</v>
      </c>
      <c r="C99" t="s">
        <v>106</v>
      </c>
      <c r="D99" t="str">
        <f>"00050861"</f>
        <v>00050861</v>
      </c>
      <c r="E99" t="s">
        <v>13</v>
      </c>
    </row>
    <row r="100" spans="1:5" x14ac:dyDescent="0.25">
      <c r="A100">
        <v>94</v>
      </c>
      <c r="B100">
        <v>5075</v>
      </c>
      <c r="C100" t="s">
        <v>107</v>
      </c>
      <c r="D100" t="str">
        <f>"201511025502"</f>
        <v>201511025502</v>
      </c>
      <c r="E100" t="str">
        <f>"001"</f>
        <v>001</v>
      </c>
    </row>
    <row r="101" spans="1:5" x14ac:dyDescent="0.25">
      <c r="A101">
        <v>95</v>
      </c>
      <c r="B101">
        <v>5077</v>
      </c>
      <c r="C101" t="s">
        <v>108</v>
      </c>
      <c r="D101" t="str">
        <f>"201512002243"</f>
        <v>201512002243</v>
      </c>
      <c r="E101" t="s">
        <v>13</v>
      </c>
    </row>
    <row r="102" spans="1:5" x14ac:dyDescent="0.25">
      <c r="A102">
        <v>96</v>
      </c>
      <c r="B102">
        <v>5137</v>
      </c>
      <c r="C102" t="s">
        <v>109</v>
      </c>
      <c r="D102" t="str">
        <f>"00042437"</f>
        <v>00042437</v>
      </c>
      <c r="E102" t="str">
        <f>"001"</f>
        <v>001</v>
      </c>
    </row>
    <row r="103" spans="1:5" x14ac:dyDescent="0.25">
      <c r="A103">
        <v>97</v>
      </c>
      <c r="B103">
        <v>5200</v>
      </c>
      <c r="C103" t="s">
        <v>110</v>
      </c>
      <c r="D103" t="str">
        <f>"00077791"</f>
        <v>00077791</v>
      </c>
      <c r="E103" t="s">
        <v>13</v>
      </c>
    </row>
    <row r="104" spans="1:5" x14ac:dyDescent="0.25">
      <c r="A104">
        <v>98</v>
      </c>
      <c r="B104">
        <v>5234</v>
      </c>
      <c r="C104" t="s">
        <v>111</v>
      </c>
      <c r="D104" t="str">
        <f>"00024895"</f>
        <v>00024895</v>
      </c>
      <c r="E104" t="s">
        <v>13</v>
      </c>
    </row>
    <row r="105" spans="1:5" x14ac:dyDescent="0.25">
      <c r="A105">
        <v>99</v>
      </c>
      <c r="B105">
        <v>5251</v>
      </c>
      <c r="C105" t="s">
        <v>112</v>
      </c>
      <c r="D105" t="str">
        <f>"00089150"</f>
        <v>00089150</v>
      </c>
      <c r="E105" t="str">
        <f>"028"</f>
        <v>028</v>
      </c>
    </row>
    <row r="106" spans="1:5" x14ac:dyDescent="0.25">
      <c r="A106">
        <v>100</v>
      </c>
      <c r="B106">
        <v>5409</v>
      </c>
      <c r="C106" t="s">
        <v>113</v>
      </c>
      <c r="D106" t="str">
        <f>"00050252"</f>
        <v>00050252</v>
      </c>
      <c r="E106" t="str">
        <f>"001"</f>
        <v>001</v>
      </c>
    </row>
    <row r="107" spans="1:5" x14ac:dyDescent="0.25">
      <c r="A107">
        <v>101</v>
      </c>
      <c r="B107">
        <v>5429</v>
      </c>
      <c r="C107" t="s">
        <v>114</v>
      </c>
      <c r="D107" t="str">
        <f>"00086391"</f>
        <v>00086391</v>
      </c>
      <c r="E107" t="s">
        <v>13</v>
      </c>
    </row>
    <row r="108" spans="1:5" x14ac:dyDescent="0.25">
      <c r="A108">
        <v>102</v>
      </c>
      <c r="B108">
        <v>5568</v>
      </c>
      <c r="C108" t="s">
        <v>115</v>
      </c>
      <c r="D108" t="str">
        <f>"201511031667"</f>
        <v>201511031667</v>
      </c>
      <c r="E108" t="s">
        <v>13</v>
      </c>
    </row>
    <row r="109" spans="1:5" x14ac:dyDescent="0.25">
      <c r="A109">
        <v>103</v>
      </c>
      <c r="B109">
        <v>5641</v>
      </c>
      <c r="C109" t="s">
        <v>116</v>
      </c>
      <c r="D109" t="str">
        <f>"201511027837"</f>
        <v>201511027837</v>
      </c>
      <c r="E109" t="s">
        <v>13</v>
      </c>
    </row>
    <row r="110" spans="1:5" x14ac:dyDescent="0.25">
      <c r="A110">
        <v>104</v>
      </c>
      <c r="B110">
        <v>5675</v>
      </c>
      <c r="C110" t="s">
        <v>117</v>
      </c>
      <c r="D110" t="str">
        <f>"201511017011"</f>
        <v>201511017011</v>
      </c>
      <c r="E110" t="str">
        <f>"001"</f>
        <v>001</v>
      </c>
    </row>
    <row r="111" spans="1:5" x14ac:dyDescent="0.25">
      <c r="A111">
        <v>105</v>
      </c>
      <c r="B111">
        <v>5758</v>
      </c>
      <c r="C111" t="s">
        <v>118</v>
      </c>
      <c r="D111" t="str">
        <f>"201601001208"</f>
        <v>201601001208</v>
      </c>
      <c r="E111" t="s">
        <v>16</v>
      </c>
    </row>
    <row r="112" spans="1:5" x14ac:dyDescent="0.25">
      <c r="A112">
        <v>106</v>
      </c>
      <c r="B112">
        <v>5790</v>
      </c>
      <c r="C112" t="s">
        <v>119</v>
      </c>
      <c r="D112" t="str">
        <f>"201512000191"</f>
        <v>201512000191</v>
      </c>
      <c r="E112" t="s">
        <v>13</v>
      </c>
    </row>
    <row r="113" spans="1:5" x14ac:dyDescent="0.25">
      <c r="A113">
        <v>107</v>
      </c>
      <c r="B113">
        <v>5791</v>
      </c>
      <c r="C113" t="s">
        <v>120</v>
      </c>
      <c r="D113" t="str">
        <f>"00079351"</f>
        <v>00079351</v>
      </c>
      <c r="E113" t="s">
        <v>13</v>
      </c>
    </row>
    <row r="114" spans="1:5" x14ac:dyDescent="0.25">
      <c r="A114">
        <v>108</v>
      </c>
      <c r="B114">
        <v>5841</v>
      </c>
      <c r="C114" t="s">
        <v>121</v>
      </c>
      <c r="D114" t="str">
        <f>"00096302"</f>
        <v>00096302</v>
      </c>
      <c r="E114" t="s">
        <v>16</v>
      </c>
    </row>
    <row r="115" spans="1:5" x14ac:dyDescent="0.25">
      <c r="A115">
        <v>109</v>
      </c>
      <c r="B115">
        <v>5868</v>
      </c>
      <c r="C115" t="s">
        <v>122</v>
      </c>
      <c r="D115" t="str">
        <f>"00019293"</f>
        <v>00019293</v>
      </c>
      <c r="E115" t="s">
        <v>13</v>
      </c>
    </row>
    <row r="116" spans="1:5" x14ac:dyDescent="0.25">
      <c r="A116">
        <v>110</v>
      </c>
      <c r="B116">
        <v>5938</v>
      </c>
      <c r="C116" t="s">
        <v>123</v>
      </c>
      <c r="D116" t="str">
        <f>"201510003279"</f>
        <v>201510003279</v>
      </c>
      <c r="E116" t="str">
        <f>"001"</f>
        <v>001</v>
      </c>
    </row>
    <row r="117" spans="1:5" x14ac:dyDescent="0.25">
      <c r="A117">
        <v>111</v>
      </c>
      <c r="B117">
        <v>5980</v>
      </c>
      <c r="C117" t="s">
        <v>124</v>
      </c>
      <c r="D117" t="str">
        <f>"00010421"</f>
        <v>00010421</v>
      </c>
      <c r="E117" t="str">
        <f>"001"</f>
        <v>001</v>
      </c>
    </row>
    <row r="118" spans="1:5" x14ac:dyDescent="0.25">
      <c r="A118">
        <v>112</v>
      </c>
      <c r="B118">
        <v>6002</v>
      </c>
      <c r="C118" t="s">
        <v>125</v>
      </c>
      <c r="D118" t="str">
        <f>"00095194"</f>
        <v>00095194</v>
      </c>
      <c r="E118" t="s">
        <v>13</v>
      </c>
    </row>
    <row r="119" spans="1:5" x14ac:dyDescent="0.25">
      <c r="A119">
        <v>113</v>
      </c>
      <c r="B119">
        <v>6028</v>
      </c>
      <c r="C119" t="s">
        <v>126</v>
      </c>
      <c r="D119" t="str">
        <f>"00085692"</f>
        <v>00085692</v>
      </c>
      <c r="E119" t="str">
        <f>"001"</f>
        <v>001</v>
      </c>
    </row>
    <row r="120" spans="1:5" x14ac:dyDescent="0.25">
      <c r="A120">
        <v>114</v>
      </c>
      <c r="B120">
        <v>6115</v>
      </c>
      <c r="C120" t="s">
        <v>127</v>
      </c>
      <c r="D120" t="str">
        <f>"00024545"</f>
        <v>00024545</v>
      </c>
      <c r="E120" t="s">
        <v>13</v>
      </c>
    </row>
    <row r="121" spans="1:5" x14ac:dyDescent="0.25">
      <c r="A121">
        <v>115</v>
      </c>
      <c r="B121">
        <v>6234</v>
      </c>
      <c r="C121" t="s">
        <v>128</v>
      </c>
      <c r="D121" t="str">
        <f>"201511038248"</f>
        <v>201511038248</v>
      </c>
      <c r="E121" t="str">
        <f>"011"</f>
        <v>011</v>
      </c>
    </row>
    <row r="122" spans="1:5" x14ac:dyDescent="0.25">
      <c r="A122">
        <v>116</v>
      </c>
      <c r="B122">
        <v>6263</v>
      </c>
      <c r="C122" t="s">
        <v>129</v>
      </c>
      <c r="D122" t="str">
        <f>"00059119"</f>
        <v>00059119</v>
      </c>
      <c r="E122" t="str">
        <f>"011"</f>
        <v>011</v>
      </c>
    </row>
    <row r="123" spans="1:5" x14ac:dyDescent="0.25">
      <c r="A123">
        <v>117</v>
      </c>
      <c r="B123">
        <v>6288</v>
      </c>
      <c r="C123" t="s">
        <v>130</v>
      </c>
      <c r="D123" t="str">
        <f>"00026836"</f>
        <v>00026836</v>
      </c>
      <c r="E123" t="s">
        <v>13</v>
      </c>
    </row>
    <row r="124" spans="1:5" x14ac:dyDescent="0.25">
      <c r="A124">
        <v>118</v>
      </c>
      <c r="B124">
        <v>6305</v>
      </c>
      <c r="C124" t="s">
        <v>131</v>
      </c>
      <c r="D124" t="str">
        <f>"00082938"</f>
        <v>00082938</v>
      </c>
      <c r="E124" t="str">
        <f>"026"</f>
        <v>026</v>
      </c>
    </row>
    <row r="125" spans="1:5" x14ac:dyDescent="0.25">
      <c r="A125">
        <v>119</v>
      </c>
      <c r="B125">
        <v>6367</v>
      </c>
      <c r="C125" t="s">
        <v>132</v>
      </c>
      <c r="D125" t="str">
        <f>"00025292"</f>
        <v>00025292</v>
      </c>
      <c r="E125" t="str">
        <f>"001"</f>
        <v>001</v>
      </c>
    </row>
    <row r="126" spans="1:5" x14ac:dyDescent="0.25">
      <c r="A126">
        <v>120</v>
      </c>
      <c r="B126">
        <v>6539</v>
      </c>
      <c r="C126">
        <v>116383</v>
      </c>
      <c r="D126" t="str">
        <f>"00017288"</f>
        <v>00017288</v>
      </c>
      <c r="E126" t="s">
        <v>13</v>
      </c>
    </row>
    <row r="127" spans="1:5" x14ac:dyDescent="0.25">
      <c r="A127">
        <v>121</v>
      </c>
      <c r="B127">
        <v>6579</v>
      </c>
      <c r="C127" t="s">
        <v>133</v>
      </c>
      <c r="D127" t="str">
        <f>"201511034913"</f>
        <v>201511034913</v>
      </c>
      <c r="E127" t="str">
        <f>"001"</f>
        <v>001</v>
      </c>
    </row>
    <row r="128" spans="1:5" x14ac:dyDescent="0.25">
      <c r="A128">
        <v>122</v>
      </c>
      <c r="B128">
        <v>6600</v>
      </c>
      <c r="C128" t="s">
        <v>134</v>
      </c>
      <c r="D128" t="str">
        <f>"00021924"</f>
        <v>00021924</v>
      </c>
      <c r="E128" t="str">
        <f>"001"</f>
        <v>001</v>
      </c>
    </row>
    <row r="129" spans="1:5" x14ac:dyDescent="0.25">
      <c r="A129">
        <v>123</v>
      </c>
      <c r="B129">
        <v>6668</v>
      </c>
      <c r="C129" t="s">
        <v>135</v>
      </c>
      <c r="D129" t="str">
        <f>"201511032932"</f>
        <v>201511032932</v>
      </c>
      <c r="E129" t="s">
        <v>13</v>
      </c>
    </row>
    <row r="130" spans="1:5" x14ac:dyDescent="0.25">
      <c r="A130">
        <v>124</v>
      </c>
      <c r="B130">
        <v>6671</v>
      </c>
      <c r="C130" t="s">
        <v>136</v>
      </c>
      <c r="D130" t="str">
        <f>"00080201"</f>
        <v>00080201</v>
      </c>
      <c r="E130" t="s">
        <v>13</v>
      </c>
    </row>
    <row r="131" spans="1:5" x14ac:dyDescent="0.25">
      <c r="A131">
        <v>125</v>
      </c>
      <c r="B131">
        <v>6708</v>
      </c>
      <c r="C131" t="s">
        <v>137</v>
      </c>
      <c r="D131" t="str">
        <f>"00043711"</f>
        <v>00043711</v>
      </c>
      <c r="E131" t="str">
        <f>"001"</f>
        <v>001</v>
      </c>
    </row>
    <row r="132" spans="1:5" x14ac:dyDescent="0.25">
      <c r="A132">
        <v>126</v>
      </c>
      <c r="B132">
        <v>6717</v>
      </c>
      <c r="C132" t="s">
        <v>138</v>
      </c>
      <c r="D132" t="str">
        <f>"201511042413"</f>
        <v>201511042413</v>
      </c>
      <c r="E132" t="s">
        <v>13</v>
      </c>
    </row>
    <row r="133" spans="1:5" x14ac:dyDescent="0.25">
      <c r="A133">
        <v>127</v>
      </c>
      <c r="B133">
        <v>6743</v>
      </c>
      <c r="C133" t="s">
        <v>139</v>
      </c>
      <c r="D133" t="str">
        <f>"201511036276"</f>
        <v>201511036276</v>
      </c>
      <c r="E133" t="s">
        <v>13</v>
      </c>
    </row>
    <row r="134" spans="1:5" x14ac:dyDescent="0.25">
      <c r="A134">
        <v>128</v>
      </c>
      <c r="B134">
        <v>6762</v>
      </c>
      <c r="C134" t="s">
        <v>140</v>
      </c>
      <c r="D134" t="str">
        <f>"201511022539"</f>
        <v>201511022539</v>
      </c>
      <c r="E134" t="s">
        <v>13</v>
      </c>
    </row>
    <row r="135" spans="1:5" x14ac:dyDescent="0.25">
      <c r="A135">
        <v>129</v>
      </c>
      <c r="B135">
        <v>6766</v>
      </c>
      <c r="C135" t="s">
        <v>141</v>
      </c>
      <c r="D135" t="str">
        <f>"201511038686"</f>
        <v>201511038686</v>
      </c>
      <c r="E135" t="s">
        <v>13</v>
      </c>
    </row>
    <row r="136" spans="1:5" x14ac:dyDescent="0.25">
      <c r="A136">
        <v>130</v>
      </c>
      <c r="B136">
        <v>6780</v>
      </c>
      <c r="C136" t="s">
        <v>142</v>
      </c>
      <c r="D136" t="str">
        <f>"201512000717"</f>
        <v>201512000717</v>
      </c>
      <c r="E136" t="s">
        <v>13</v>
      </c>
    </row>
    <row r="137" spans="1:5" x14ac:dyDescent="0.25">
      <c r="A137">
        <v>131</v>
      </c>
      <c r="B137">
        <v>6809</v>
      </c>
      <c r="C137" t="s">
        <v>143</v>
      </c>
      <c r="D137" t="str">
        <f>"00087173"</f>
        <v>00087173</v>
      </c>
      <c r="E137" t="str">
        <f>"001"</f>
        <v>001</v>
      </c>
    </row>
    <row r="138" spans="1:5" x14ac:dyDescent="0.25">
      <c r="A138">
        <v>132</v>
      </c>
      <c r="B138">
        <v>6858</v>
      </c>
      <c r="C138" t="s">
        <v>144</v>
      </c>
      <c r="D138" t="str">
        <f>"00099124"</f>
        <v>00099124</v>
      </c>
      <c r="E138" t="s">
        <v>16</v>
      </c>
    </row>
    <row r="139" spans="1:5" x14ac:dyDescent="0.25">
      <c r="A139">
        <v>133</v>
      </c>
      <c r="B139">
        <v>6872</v>
      </c>
      <c r="C139" t="s">
        <v>145</v>
      </c>
      <c r="D139" t="str">
        <f>"201410012428"</f>
        <v>201410012428</v>
      </c>
      <c r="E139" t="s">
        <v>13</v>
      </c>
    </row>
    <row r="140" spans="1:5" x14ac:dyDescent="0.25">
      <c r="A140">
        <v>134</v>
      </c>
      <c r="B140">
        <v>6883</v>
      </c>
      <c r="C140" t="s">
        <v>146</v>
      </c>
      <c r="D140" t="str">
        <f>"00016542"</f>
        <v>00016542</v>
      </c>
      <c r="E140" t="s">
        <v>13</v>
      </c>
    </row>
    <row r="141" spans="1:5" x14ac:dyDescent="0.25">
      <c r="A141">
        <v>135</v>
      </c>
      <c r="B141">
        <v>6893</v>
      </c>
      <c r="C141" t="s">
        <v>147</v>
      </c>
      <c r="D141" t="str">
        <f>"00020786"</f>
        <v>00020786</v>
      </c>
      <c r="E141" t="str">
        <f>"001"</f>
        <v>001</v>
      </c>
    </row>
    <row r="142" spans="1:5" x14ac:dyDescent="0.25">
      <c r="A142">
        <v>136</v>
      </c>
      <c r="B142">
        <v>6904</v>
      </c>
      <c r="C142" t="s">
        <v>148</v>
      </c>
      <c r="D142" t="str">
        <f>""</f>
        <v/>
      </c>
      <c r="E142" t="s">
        <v>16</v>
      </c>
    </row>
    <row r="143" spans="1:5" x14ac:dyDescent="0.25">
      <c r="A143">
        <v>137</v>
      </c>
      <c r="B143">
        <v>6907</v>
      </c>
      <c r="C143" t="s">
        <v>149</v>
      </c>
      <c r="D143" t="str">
        <f>"200801007416"</f>
        <v>200801007416</v>
      </c>
      <c r="E143" t="s">
        <v>39</v>
      </c>
    </row>
    <row r="144" spans="1:5" x14ac:dyDescent="0.25">
      <c r="A144">
        <v>138</v>
      </c>
      <c r="B144">
        <v>6952</v>
      </c>
      <c r="C144" t="s">
        <v>150</v>
      </c>
      <c r="D144" t="str">
        <f>"00040864"</f>
        <v>00040864</v>
      </c>
      <c r="E144" t="s">
        <v>13</v>
      </c>
    </row>
    <row r="145" spans="1:5" x14ac:dyDescent="0.25">
      <c r="A145">
        <v>139</v>
      </c>
      <c r="B145">
        <v>6965</v>
      </c>
      <c r="C145" t="s">
        <v>151</v>
      </c>
      <c r="D145" t="str">
        <f>"201511013785"</f>
        <v>201511013785</v>
      </c>
      <c r="E145" t="s">
        <v>13</v>
      </c>
    </row>
    <row r="146" spans="1:5" x14ac:dyDescent="0.25">
      <c r="A146">
        <v>140</v>
      </c>
      <c r="B146">
        <v>6986</v>
      </c>
      <c r="C146" t="s">
        <v>152</v>
      </c>
      <c r="D146" t="str">
        <f>"201511031515"</f>
        <v>201511031515</v>
      </c>
      <c r="E146" t="str">
        <f>"001"</f>
        <v>001</v>
      </c>
    </row>
    <row r="147" spans="1:5" x14ac:dyDescent="0.25">
      <c r="A147">
        <v>141</v>
      </c>
      <c r="B147">
        <v>7011</v>
      </c>
      <c r="C147" t="s">
        <v>153</v>
      </c>
      <c r="D147" t="str">
        <f>"201511032752"</f>
        <v>201511032752</v>
      </c>
      <c r="E147" t="s">
        <v>154</v>
      </c>
    </row>
    <row r="148" spans="1:5" x14ac:dyDescent="0.25">
      <c r="A148">
        <v>142</v>
      </c>
      <c r="B148">
        <v>7027</v>
      </c>
      <c r="C148" t="s">
        <v>155</v>
      </c>
      <c r="D148" t="str">
        <f>"201412003122"</f>
        <v>201412003122</v>
      </c>
      <c r="E148" t="s">
        <v>13</v>
      </c>
    </row>
    <row r="149" spans="1:5" x14ac:dyDescent="0.25">
      <c r="A149">
        <v>143</v>
      </c>
      <c r="B149">
        <v>7083</v>
      </c>
      <c r="C149" t="s">
        <v>156</v>
      </c>
      <c r="D149" t="str">
        <f>"00095418"</f>
        <v>00095418</v>
      </c>
      <c r="E149" t="s">
        <v>13</v>
      </c>
    </row>
    <row r="150" spans="1:5" x14ac:dyDescent="0.25">
      <c r="A150">
        <v>144</v>
      </c>
      <c r="B150">
        <v>7104</v>
      </c>
      <c r="C150" t="s">
        <v>157</v>
      </c>
      <c r="D150" t="str">
        <f>"201511025732"</f>
        <v>201511025732</v>
      </c>
      <c r="E150" t="s">
        <v>16</v>
      </c>
    </row>
    <row r="151" spans="1:5" x14ac:dyDescent="0.25">
      <c r="A151">
        <v>145</v>
      </c>
      <c r="B151">
        <v>7119</v>
      </c>
      <c r="C151" t="s">
        <v>158</v>
      </c>
      <c r="D151" t="str">
        <f>"201511038511"</f>
        <v>201511038511</v>
      </c>
      <c r="E151" t="s">
        <v>13</v>
      </c>
    </row>
    <row r="152" spans="1:5" x14ac:dyDescent="0.25">
      <c r="A152">
        <v>146</v>
      </c>
      <c r="B152">
        <v>7133</v>
      </c>
      <c r="C152" t="s">
        <v>159</v>
      </c>
      <c r="D152" t="str">
        <f>"201511042332"</f>
        <v>201511042332</v>
      </c>
      <c r="E152" t="s">
        <v>13</v>
      </c>
    </row>
    <row r="153" spans="1:5" x14ac:dyDescent="0.25">
      <c r="A153">
        <v>147</v>
      </c>
      <c r="B153">
        <v>7151</v>
      </c>
      <c r="C153" t="s">
        <v>160</v>
      </c>
      <c r="D153" t="str">
        <f>"00098203"</f>
        <v>00098203</v>
      </c>
      <c r="E153" t="str">
        <f>"001"</f>
        <v>001</v>
      </c>
    </row>
    <row r="154" spans="1:5" x14ac:dyDescent="0.25">
      <c r="A154">
        <v>148</v>
      </c>
      <c r="B154">
        <v>7168</v>
      </c>
      <c r="C154" t="s">
        <v>161</v>
      </c>
      <c r="D154" t="str">
        <f>"00029308"</f>
        <v>00029308</v>
      </c>
      <c r="E154" t="s">
        <v>13</v>
      </c>
    </row>
    <row r="155" spans="1:5" x14ac:dyDescent="0.25">
      <c r="A155">
        <v>149</v>
      </c>
      <c r="B155">
        <v>7244</v>
      </c>
      <c r="C155" t="s">
        <v>162</v>
      </c>
      <c r="D155" t="str">
        <f>"201511037914"</f>
        <v>201511037914</v>
      </c>
      <c r="E155" t="s">
        <v>13</v>
      </c>
    </row>
    <row r="156" spans="1:5" x14ac:dyDescent="0.25">
      <c r="A156">
        <v>150</v>
      </c>
      <c r="B156">
        <v>7250</v>
      </c>
      <c r="C156" t="s">
        <v>163</v>
      </c>
      <c r="D156" t="str">
        <f>"00079637"</f>
        <v>00079637</v>
      </c>
      <c r="E156" t="s">
        <v>13</v>
      </c>
    </row>
    <row r="157" spans="1:5" x14ac:dyDescent="0.25">
      <c r="A157">
        <v>151</v>
      </c>
      <c r="B157">
        <v>7275</v>
      </c>
      <c r="C157" t="s">
        <v>164</v>
      </c>
      <c r="D157" t="str">
        <f>"201511026988"</f>
        <v>201511026988</v>
      </c>
      <c r="E157" t="s">
        <v>13</v>
      </c>
    </row>
    <row r="158" spans="1:5" x14ac:dyDescent="0.25">
      <c r="A158">
        <v>152</v>
      </c>
      <c r="B158">
        <v>7294</v>
      </c>
      <c r="C158" t="s">
        <v>165</v>
      </c>
      <c r="D158" t="str">
        <f>"201511036818"</f>
        <v>201511036818</v>
      </c>
      <c r="E158" t="s">
        <v>13</v>
      </c>
    </row>
    <row r="159" spans="1:5" x14ac:dyDescent="0.25">
      <c r="A159">
        <v>153</v>
      </c>
      <c r="B159">
        <v>7296</v>
      </c>
      <c r="C159" t="s">
        <v>166</v>
      </c>
      <c r="D159" t="str">
        <f>"201511036619"</f>
        <v>201511036619</v>
      </c>
      <c r="E159" t="s">
        <v>13</v>
      </c>
    </row>
    <row r="160" spans="1:5" x14ac:dyDescent="0.25">
      <c r="A160">
        <v>154</v>
      </c>
      <c r="B160">
        <v>7312</v>
      </c>
      <c r="C160" t="s">
        <v>167</v>
      </c>
      <c r="D160" t="str">
        <f>"00094860"</f>
        <v>00094860</v>
      </c>
      <c r="E160" t="str">
        <f>"011"</f>
        <v>011</v>
      </c>
    </row>
    <row r="161" spans="1:5" x14ac:dyDescent="0.25">
      <c r="A161">
        <v>155</v>
      </c>
      <c r="B161">
        <v>7350</v>
      </c>
      <c r="C161" t="s">
        <v>168</v>
      </c>
      <c r="D161" t="str">
        <f>"00045014"</f>
        <v>00045014</v>
      </c>
      <c r="E161" t="str">
        <f>"001"</f>
        <v>001</v>
      </c>
    </row>
    <row r="162" spans="1:5" x14ac:dyDescent="0.25">
      <c r="A162">
        <v>156</v>
      </c>
      <c r="B162">
        <v>7352</v>
      </c>
      <c r="C162" t="s">
        <v>169</v>
      </c>
      <c r="D162" t="str">
        <f>"201206000007"</f>
        <v>201206000007</v>
      </c>
      <c r="E162" t="s">
        <v>13</v>
      </c>
    </row>
    <row r="163" spans="1:5" x14ac:dyDescent="0.25">
      <c r="A163">
        <v>157</v>
      </c>
      <c r="B163">
        <v>7365</v>
      </c>
      <c r="C163" t="s">
        <v>170</v>
      </c>
      <c r="D163" t="str">
        <f>"00101272"</f>
        <v>00101272</v>
      </c>
      <c r="E163" t="str">
        <f>"001"</f>
        <v>001</v>
      </c>
    </row>
    <row r="164" spans="1:5" x14ac:dyDescent="0.25">
      <c r="A164">
        <v>158</v>
      </c>
      <c r="B164">
        <v>7369</v>
      </c>
      <c r="C164" t="s">
        <v>171</v>
      </c>
      <c r="D164" t="str">
        <f>"201511039251"</f>
        <v>201511039251</v>
      </c>
      <c r="E164" t="s">
        <v>13</v>
      </c>
    </row>
    <row r="165" spans="1:5" x14ac:dyDescent="0.25">
      <c r="A165">
        <v>159</v>
      </c>
      <c r="B165">
        <v>7455</v>
      </c>
      <c r="C165" t="s">
        <v>172</v>
      </c>
      <c r="D165" t="str">
        <f>"00073677"</f>
        <v>00073677</v>
      </c>
      <c r="E165" t="str">
        <f>"008"</f>
        <v>008</v>
      </c>
    </row>
    <row r="166" spans="1:5" x14ac:dyDescent="0.25">
      <c r="A166">
        <v>160</v>
      </c>
      <c r="B166">
        <v>7543</v>
      </c>
      <c r="C166" t="s">
        <v>173</v>
      </c>
      <c r="D166" t="str">
        <f>"201511041033"</f>
        <v>201511041033</v>
      </c>
      <c r="E166" t="s">
        <v>16</v>
      </c>
    </row>
    <row r="167" spans="1:5" x14ac:dyDescent="0.25">
      <c r="A167">
        <v>161</v>
      </c>
      <c r="B167">
        <v>7591</v>
      </c>
      <c r="C167" t="s">
        <v>174</v>
      </c>
      <c r="D167" t="str">
        <f>"00024543"</f>
        <v>00024543</v>
      </c>
      <c r="E167" t="str">
        <f>"001"</f>
        <v>001</v>
      </c>
    </row>
    <row r="168" spans="1:5" x14ac:dyDescent="0.25">
      <c r="A168">
        <v>162</v>
      </c>
      <c r="B168">
        <v>7594</v>
      </c>
      <c r="C168" t="s">
        <v>175</v>
      </c>
      <c r="D168" t="str">
        <f>"201512001314"</f>
        <v>201512001314</v>
      </c>
      <c r="E168" t="str">
        <f>"011"</f>
        <v>011</v>
      </c>
    </row>
    <row r="169" spans="1:5" x14ac:dyDescent="0.25">
      <c r="A169">
        <v>163</v>
      </c>
      <c r="B169">
        <v>7609</v>
      </c>
      <c r="C169" t="s">
        <v>176</v>
      </c>
      <c r="D169" t="str">
        <f>"00022122"</f>
        <v>00022122</v>
      </c>
      <c r="E169" t="str">
        <f>"001"</f>
        <v>001</v>
      </c>
    </row>
    <row r="170" spans="1:5" x14ac:dyDescent="0.25">
      <c r="A170">
        <v>164</v>
      </c>
      <c r="B170">
        <v>7651</v>
      </c>
      <c r="C170" t="s">
        <v>177</v>
      </c>
      <c r="D170" t="str">
        <f>"201511013386"</f>
        <v>201511013386</v>
      </c>
      <c r="E170" t="s">
        <v>13</v>
      </c>
    </row>
    <row r="171" spans="1:5" x14ac:dyDescent="0.25">
      <c r="A171">
        <v>165</v>
      </c>
      <c r="B171">
        <v>7711</v>
      </c>
      <c r="C171" t="s">
        <v>178</v>
      </c>
      <c r="D171" t="str">
        <f>"201511021886"</f>
        <v>201511021886</v>
      </c>
      <c r="E171" t="s">
        <v>13</v>
      </c>
    </row>
    <row r="172" spans="1:5" x14ac:dyDescent="0.25">
      <c r="A172">
        <v>166</v>
      </c>
      <c r="B172">
        <v>7722</v>
      </c>
      <c r="C172" t="s">
        <v>179</v>
      </c>
      <c r="D172" t="str">
        <f>"201510002793"</f>
        <v>201510002793</v>
      </c>
      <c r="E172" t="s">
        <v>13</v>
      </c>
    </row>
    <row r="173" spans="1:5" x14ac:dyDescent="0.25">
      <c r="A173">
        <v>167</v>
      </c>
      <c r="B173">
        <v>7731</v>
      </c>
      <c r="C173" t="s">
        <v>180</v>
      </c>
      <c r="D173" t="str">
        <f>"00044557"</f>
        <v>00044557</v>
      </c>
      <c r="E173" t="s">
        <v>16</v>
      </c>
    </row>
    <row r="174" spans="1:5" x14ac:dyDescent="0.25">
      <c r="A174">
        <v>168</v>
      </c>
      <c r="B174">
        <v>7770</v>
      </c>
      <c r="C174" t="s">
        <v>181</v>
      </c>
      <c r="D174" t="str">
        <f>"201511018579"</f>
        <v>201511018579</v>
      </c>
      <c r="E174" t="s">
        <v>13</v>
      </c>
    </row>
    <row r="175" spans="1:5" x14ac:dyDescent="0.25">
      <c r="A175">
        <v>169</v>
      </c>
      <c r="B175">
        <v>7819</v>
      </c>
      <c r="C175" t="s">
        <v>182</v>
      </c>
      <c r="D175" t="str">
        <f>"200712003054"</f>
        <v>200712003054</v>
      </c>
      <c r="E175" t="s">
        <v>13</v>
      </c>
    </row>
    <row r="176" spans="1:5" x14ac:dyDescent="0.25">
      <c r="A176">
        <v>170</v>
      </c>
      <c r="B176">
        <v>7877</v>
      </c>
      <c r="C176" t="s">
        <v>183</v>
      </c>
      <c r="D176" t="str">
        <f>"00080432"</f>
        <v>00080432</v>
      </c>
      <c r="E176" t="s">
        <v>42</v>
      </c>
    </row>
    <row r="177" spans="1:5" x14ac:dyDescent="0.25">
      <c r="A177">
        <v>171</v>
      </c>
      <c r="B177">
        <v>7922</v>
      </c>
      <c r="C177" t="s">
        <v>184</v>
      </c>
      <c r="D177" t="str">
        <f>"00070488"</f>
        <v>00070488</v>
      </c>
      <c r="E177" t="s">
        <v>16</v>
      </c>
    </row>
    <row r="178" spans="1:5" x14ac:dyDescent="0.25">
      <c r="A178">
        <v>172</v>
      </c>
      <c r="B178">
        <v>7972</v>
      </c>
      <c r="C178" t="s">
        <v>185</v>
      </c>
      <c r="D178" t="str">
        <f>"201102000595"</f>
        <v>201102000595</v>
      </c>
      <c r="E178" t="s">
        <v>13</v>
      </c>
    </row>
    <row r="179" spans="1:5" x14ac:dyDescent="0.25">
      <c r="A179">
        <v>173</v>
      </c>
      <c r="B179">
        <v>7986</v>
      </c>
      <c r="C179" t="s">
        <v>186</v>
      </c>
      <c r="D179" t="str">
        <f>"00045585"</f>
        <v>00045585</v>
      </c>
      <c r="E179" t="s">
        <v>13</v>
      </c>
    </row>
    <row r="180" spans="1:5" x14ac:dyDescent="0.25">
      <c r="A180">
        <v>174</v>
      </c>
      <c r="B180">
        <v>7996</v>
      </c>
      <c r="C180" t="s">
        <v>187</v>
      </c>
      <c r="D180" t="str">
        <f>"00101706"</f>
        <v>00101706</v>
      </c>
      <c r="E180" t="s">
        <v>16</v>
      </c>
    </row>
    <row r="181" spans="1:5" x14ac:dyDescent="0.25">
      <c r="A181">
        <v>175</v>
      </c>
      <c r="B181">
        <v>8024</v>
      </c>
      <c r="C181" t="s">
        <v>188</v>
      </c>
      <c r="D181" t="str">
        <f>"201510001240"</f>
        <v>201510001240</v>
      </c>
      <c r="E181" t="str">
        <f>"001"</f>
        <v>001</v>
      </c>
    </row>
    <row r="182" spans="1:5" x14ac:dyDescent="0.25">
      <c r="A182">
        <v>176</v>
      </c>
      <c r="B182">
        <v>8138</v>
      </c>
      <c r="C182" t="s">
        <v>189</v>
      </c>
      <c r="D182" t="str">
        <f>"201511025283"</f>
        <v>201511025283</v>
      </c>
      <c r="E182" t="s">
        <v>13</v>
      </c>
    </row>
    <row r="183" spans="1:5" x14ac:dyDescent="0.25">
      <c r="A183">
        <v>177</v>
      </c>
      <c r="B183">
        <v>8149</v>
      </c>
      <c r="C183" t="s">
        <v>190</v>
      </c>
      <c r="D183" t="str">
        <f>"00016583"</f>
        <v>00016583</v>
      </c>
      <c r="E183" t="str">
        <f>"001"</f>
        <v>001</v>
      </c>
    </row>
    <row r="184" spans="1:5" x14ac:dyDescent="0.25">
      <c r="A184">
        <v>178</v>
      </c>
      <c r="B184">
        <v>8194</v>
      </c>
      <c r="C184" t="s">
        <v>191</v>
      </c>
      <c r="D184" t="str">
        <f>"00103536"</f>
        <v>00103536</v>
      </c>
      <c r="E184" t="s">
        <v>16</v>
      </c>
    </row>
    <row r="185" spans="1:5" x14ac:dyDescent="0.25">
      <c r="A185">
        <v>179</v>
      </c>
      <c r="B185">
        <v>8197</v>
      </c>
      <c r="C185" t="s">
        <v>192</v>
      </c>
      <c r="D185" t="str">
        <f>"201511039102"</f>
        <v>201511039102</v>
      </c>
      <c r="E185" t="s">
        <v>13</v>
      </c>
    </row>
    <row r="186" spans="1:5" x14ac:dyDescent="0.25">
      <c r="A186">
        <v>180</v>
      </c>
      <c r="B186">
        <v>8238</v>
      </c>
      <c r="C186" t="s">
        <v>193</v>
      </c>
      <c r="D186" t="str">
        <f>"00099261"</f>
        <v>00099261</v>
      </c>
      <c r="E186" t="str">
        <f>"028"</f>
        <v>028</v>
      </c>
    </row>
    <row r="187" spans="1:5" x14ac:dyDescent="0.25">
      <c r="A187">
        <v>181</v>
      </c>
      <c r="B187">
        <v>8261</v>
      </c>
      <c r="C187" t="s">
        <v>194</v>
      </c>
      <c r="D187" t="str">
        <f>"201507002708"</f>
        <v>201507002708</v>
      </c>
      <c r="E187" t="s">
        <v>16</v>
      </c>
    </row>
    <row r="188" spans="1:5" x14ac:dyDescent="0.25">
      <c r="A188">
        <v>182</v>
      </c>
      <c r="B188">
        <v>8294</v>
      </c>
      <c r="C188" t="s">
        <v>195</v>
      </c>
      <c r="D188" t="str">
        <f>"201511021621"</f>
        <v>201511021621</v>
      </c>
      <c r="E188" t="s">
        <v>16</v>
      </c>
    </row>
    <row r="189" spans="1:5" x14ac:dyDescent="0.25">
      <c r="A189">
        <v>183</v>
      </c>
      <c r="B189">
        <v>8296</v>
      </c>
      <c r="C189" t="s">
        <v>196</v>
      </c>
      <c r="D189" t="str">
        <f>"201511023724"</f>
        <v>201511023724</v>
      </c>
      <c r="E189" t="s">
        <v>13</v>
      </c>
    </row>
    <row r="190" spans="1:5" x14ac:dyDescent="0.25">
      <c r="A190">
        <v>184</v>
      </c>
      <c r="B190">
        <v>8331</v>
      </c>
      <c r="C190" t="s">
        <v>197</v>
      </c>
      <c r="D190" t="str">
        <f>"00018906"</f>
        <v>00018906</v>
      </c>
      <c r="E190" t="str">
        <f>"001"</f>
        <v>001</v>
      </c>
    </row>
    <row r="191" spans="1:5" x14ac:dyDescent="0.25">
      <c r="A191">
        <v>185</v>
      </c>
      <c r="B191">
        <v>8347</v>
      </c>
      <c r="C191" t="s">
        <v>198</v>
      </c>
      <c r="D191" t="str">
        <f>"00076673"</f>
        <v>00076673</v>
      </c>
      <c r="E191" t="s">
        <v>16</v>
      </c>
    </row>
    <row r="192" spans="1:5" x14ac:dyDescent="0.25">
      <c r="A192">
        <v>186</v>
      </c>
      <c r="B192">
        <v>8349</v>
      </c>
      <c r="C192" t="s">
        <v>199</v>
      </c>
      <c r="D192" t="str">
        <f>"00081997"</f>
        <v>00081997</v>
      </c>
      <c r="E192" t="str">
        <f>"001"</f>
        <v>001</v>
      </c>
    </row>
    <row r="193" spans="1:5" x14ac:dyDescent="0.25">
      <c r="A193">
        <v>187</v>
      </c>
      <c r="B193">
        <v>8383</v>
      </c>
      <c r="C193" t="s">
        <v>200</v>
      </c>
      <c r="D193" t="str">
        <f>"201511027067"</f>
        <v>201511027067</v>
      </c>
      <c r="E193" t="s">
        <v>13</v>
      </c>
    </row>
    <row r="194" spans="1:5" x14ac:dyDescent="0.25">
      <c r="A194">
        <v>188</v>
      </c>
      <c r="B194">
        <v>8393</v>
      </c>
      <c r="C194" t="s">
        <v>201</v>
      </c>
      <c r="D194" t="str">
        <f>"201512000333"</f>
        <v>201512000333</v>
      </c>
      <c r="E194" t="s">
        <v>13</v>
      </c>
    </row>
    <row r="195" spans="1:5" x14ac:dyDescent="0.25">
      <c r="A195">
        <v>189</v>
      </c>
      <c r="B195">
        <v>8410</v>
      </c>
      <c r="C195" t="s">
        <v>202</v>
      </c>
      <c r="D195" t="str">
        <f>"00099250"</f>
        <v>00099250</v>
      </c>
      <c r="E195" t="s">
        <v>16</v>
      </c>
    </row>
    <row r="196" spans="1:5" x14ac:dyDescent="0.25">
      <c r="A196">
        <v>190</v>
      </c>
      <c r="B196">
        <v>8435</v>
      </c>
      <c r="C196" t="s">
        <v>203</v>
      </c>
      <c r="D196" t="str">
        <f>"00077277"</f>
        <v>00077277</v>
      </c>
      <c r="E196" t="str">
        <f>"028"</f>
        <v>028</v>
      </c>
    </row>
    <row r="197" spans="1:5" x14ac:dyDescent="0.25">
      <c r="A197">
        <v>191</v>
      </c>
      <c r="B197">
        <v>8453</v>
      </c>
      <c r="C197" t="s">
        <v>204</v>
      </c>
      <c r="D197" t="str">
        <f>"201511011527"</f>
        <v>201511011527</v>
      </c>
      <c r="E197" t="str">
        <f>"001"</f>
        <v>001</v>
      </c>
    </row>
    <row r="198" spans="1:5" x14ac:dyDescent="0.25">
      <c r="A198">
        <v>192</v>
      </c>
      <c r="B198">
        <v>8517</v>
      </c>
      <c r="C198" t="s">
        <v>205</v>
      </c>
      <c r="D198" t="str">
        <f>"00101543"</f>
        <v>00101543</v>
      </c>
      <c r="E198" t="s">
        <v>13</v>
      </c>
    </row>
    <row r="199" spans="1:5" x14ac:dyDescent="0.25">
      <c r="A199">
        <v>193</v>
      </c>
      <c r="B199">
        <v>8612</v>
      </c>
      <c r="C199" t="s">
        <v>206</v>
      </c>
      <c r="D199" t="str">
        <f>"201511037587"</f>
        <v>201511037587</v>
      </c>
      <c r="E199" t="str">
        <f>"010"</f>
        <v>010</v>
      </c>
    </row>
    <row r="200" spans="1:5" x14ac:dyDescent="0.25">
      <c r="A200">
        <v>194</v>
      </c>
      <c r="B200">
        <v>8617</v>
      </c>
      <c r="C200" t="s">
        <v>207</v>
      </c>
      <c r="D200" t="str">
        <f>"00095514"</f>
        <v>00095514</v>
      </c>
      <c r="E200" t="s">
        <v>13</v>
      </c>
    </row>
    <row r="201" spans="1:5" x14ac:dyDescent="0.25">
      <c r="A201">
        <v>195</v>
      </c>
      <c r="B201">
        <v>8679</v>
      </c>
      <c r="C201" t="s">
        <v>208</v>
      </c>
      <c r="D201" t="str">
        <f>"201511027106"</f>
        <v>201511027106</v>
      </c>
      <c r="E201" t="s">
        <v>16</v>
      </c>
    </row>
    <row r="202" spans="1:5" x14ac:dyDescent="0.25">
      <c r="A202">
        <v>196</v>
      </c>
      <c r="B202">
        <v>8703</v>
      </c>
      <c r="C202" t="s">
        <v>209</v>
      </c>
      <c r="D202" t="str">
        <f>"00015666"</f>
        <v>00015666</v>
      </c>
      <c r="E202" t="s">
        <v>13</v>
      </c>
    </row>
    <row r="203" spans="1:5" x14ac:dyDescent="0.25">
      <c r="A203">
        <v>197</v>
      </c>
      <c r="B203">
        <v>8715</v>
      </c>
      <c r="C203" t="s">
        <v>210</v>
      </c>
      <c r="D203" t="str">
        <f>"00101322"</f>
        <v>00101322</v>
      </c>
      <c r="E203" t="str">
        <f>"008"</f>
        <v>008</v>
      </c>
    </row>
    <row r="204" spans="1:5" x14ac:dyDescent="0.25">
      <c r="A204">
        <v>198</v>
      </c>
      <c r="B204">
        <v>8730</v>
      </c>
      <c r="C204" t="s">
        <v>211</v>
      </c>
      <c r="D204" t="str">
        <f>"201511033894"</f>
        <v>201511033894</v>
      </c>
      <c r="E204" t="s">
        <v>13</v>
      </c>
    </row>
    <row r="205" spans="1:5" x14ac:dyDescent="0.25">
      <c r="A205">
        <v>199</v>
      </c>
      <c r="B205">
        <v>8774</v>
      </c>
      <c r="C205" t="s">
        <v>212</v>
      </c>
      <c r="D205" t="str">
        <f>"00046042"</f>
        <v>00046042</v>
      </c>
      <c r="E205" t="s">
        <v>16</v>
      </c>
    </row>
    <row r="206" spans="1:5" x14ac:dyDescent="0.25">
      <c r="A206">
        <v>200</v>
      </c>
      <c r="B206">
        <v>8788</v>
      </c>
      <c r="C206" t="s">
        <v>213</v>
      </c>
      <c r="D206" t="str">
        <f>"00044882"</f>
        <v>00044882</v>
      </c>
      <c r="E206" t="s">
        <v>16</v>
      </c>
    </row>
    <row r="207" spans="1:5" x14ac:dyDescent="0.25">
      <c r="A207">
        <v>201</v>
      </c>
      <c r="B207">
        <v>8790</v>
      </c>
      <c r="C207" t="s">
        <v>214</v>
      </c>
      <c r="D207" t="str">
        <f>"201311000024"</f>
        <v>201311000024</v>
      </c>
      <c r="E207" t="s">
        <v>13</v>
      </c>
    </row>
    <row r="208" spans="1:5" x14ac:dyDescent="0.25">
      <c r="A208">
        <v>202</v>
      </c>
      <c r="B208">
        <v>8824</v>
      </c>
      <c r="C208" t="s">
        <v>215</v>
      </c>
      <c r="D208" t="str">
        <f>"201511037935"</f>
        <v>201511037935</v>
      </c>
      <c r="E208" t="s">
        <v>13</v>
      </c>
    </row>
    <row r="209" spans="1:5" x14ac:dyDescent="0.25">
      <c r="A209">
        <v>203</v>
      </c>
      <c r="B209">
        <v>8860</v>
      </c>
      <c r="C209" t="s">
        <v>216</v>
      </c>
      <c r="D209" t="str">
        <f>"00095446"</f>
        <v>00095446</v>
      </c>
      <c r="E209" t="s">
        <v>13</v>
      </c>
    </row>
    <row r="210" spans="1:5" x14ac:dyDescent="0.25">
      <c r="A210">
        <v>204</v>
      </c>
      <c r="B210">
        <v>8879</v>
      </c>
      <c r="C210" t="s">
        <v>217</v>
      </c>
      <c r="D210" t="str">
        <f>"201511028865"</f>
        <v>201511028865</v>
      </c>
      <c r="E210" t="s">
        <v>13</v>
      </c>
    </row>
    <row r="211" spans="1:5" x14ac:dyDescent="0.25">
      <c r="A211">
        <v>205</v>
      </c>
      <c r="B211">
        <v>8888</v>
      </c>
      <c r="C211" t="s">
        <v>218</v>
      </c>
      <c r="D211" t="str">
        <f>"201511011668"</f>
        <v>201511011668</v>
      </c>
      <c r="E211" t="str">
        <f>"001"</f>
        <v>001</v>
      </c>
    </row>
    <row r="212" spans="1:5" x14ac:dyDescent="0.25">
      <c r="A212">
        <v>206</v>
      </c>
      <c r="B212">
        <v>8904</v>
      </c>
      <c r="C212" t="s">
        <v>219</v>
      </c>
      <c r="D212" t="str">
        <f>"201511039953"</f>
        <v>201511039953</v>
      </c>
      <c r="E212" t="s">
        <v>13</v>
      </c>
    </row>
    <row r="213" spans="1:5" x14ac:dyDescent="0.25">
      <c r="A213">
        <v>207</v>
      </c>
      <c r="B213">
        <v>8913</v>
      </c>
      <c r="C213" t="s">
        <v>220</v>
      </c>
      <c r="D213" t="str">
        <f>"00032996"</f>
        <v>00032996</v>
      </c>
      <c r="E213" t="str">
        <f>"011"</f>
        <v>011</v>
      </c>
    </row>
    <row r="214" spans="1:5" x14ac:dyDescent="0.25">
      <c r="A214">
        <v>208</v>
      </c>
      <c r="B214">
        <v>8914</v>
      </c>
      <c r="C214" t="s">
        <v>221</v>
      </c>
      <c r="D214" t="str">
        <f>"00021871"</f>
        <v>00021871</v>
      </c>
      <c r="E214" t="s">
        <v>13</v>
      </c>
    </row>
    <row r="215" spans="1:5" x14ac:dyDescent="0.25">
      <c r="A215">
        <v>209</v>
      </c>
      <c r="B215">
        <v>8947</v>
      </c>
      <c r="C215" t="s">
        <v>222</v>
      </c>
      <c r="D215" t="str">
        <f>"00081343"</f>
        <v>00081343</v>
      </c>
      <c r="E215" t="s">
        <v>13</v>
      </c>
    </row>
    <row r="216" spans="1:5" x14ac:dyDescent="0.25">
      <c r="A216">
        <v>210</v>
      </c>
      <c r="B216">
        <v>8960</v>
      </c>
      <c r="C216" t="s">
        <v>223</v>
      </c>
      <c r="D216" t="str">
        <f>"201511029100"</f>
        <v>201511029100</v>
      </c>
      <c r="E216" t="str">
        <f>"028"</f>
        <v>028</v>
      </c>
    </row>
    <row r="217" spans="1:5" x14ac:dyDescent="0.25">
      <c r="A217">
        <v>211</v>
      </c>
      <c r="B217">
        <v>9167</v>
      </c>
      <c r="C217" t="s">
        <v>224</v>
      </c>
      <c r="D217" t="str">
        <f>"00074244"</f>
        <v>00074244</v>
      </c>
      <c r="E217" t="s">
        <v>13</v>
      </c>
    </row>
    <row r="218" spans="1:5" x14ac:dyDescent="0.25">
      <c r="A218">
        <v>212</v>
      </c>
      <c r="B218">
        <v>9200</v>
      </c>
      <c r="C218" t="s">
        <v>225</v>
      </c>
      <c r="D218" t="str">
        <f>""</f>
        <v/>
      </c>
      <c r="E218" t="s">
        <v>16</v>
      </c>
    </row>
    <row r="219" spans="1:5" x14ac:dyDescent="0.25">
      <c r="A219">
        <v>213</v>
      </c>
      <c r="B219">
        <v>9252</v>
      </c>
      <c r="C219" t="s">
        <v>226</v>
      </c>
      <c r="D219" t="str">
        <f>"00096496"</f>
        <v>00096496</v>
      </c>
      <c r="E219" t="s">
        <v>16</v>
      </c>
    </row>
    <row r="220" spans="1:5" x14ac:dyDescent="0.25">
      <c r="A220">
        <v>214</v>
      </c>
      <c r="B220">
        <v>9343</v>
      </c>
      <c r="C220" t="s">
        <v>227</v>
      </c>
      <c r="D220" t="str">
        <f>"00028314"</f>
        <v>00028314</v>
      </c>
      <c r="E220" t="s">
        <v>13</v>
      </c>
    </row>
    <row r="221" spans="1:5" x14ac:dyDescent="0.25">
      <c r="A221">
        <v>215</v>
      </c>
      <c r="B221">
        <v>9429</v>
      </c>
      <c r="C221" t="s">
        <v>228</v>
      </c>
      <c r="D221" t="str">
        <f>"201511007850"</f>
        <v>201511007850</v>
      </c>
      <c r="E221" t="str">
        <f>"001"</f>
        <v>001</v>
      </c>
    </row>
    <row r="222" spans="1:5" x14ac:dyDescent="0.25">
      <c r="A222">
        <v>216</v>
      </c>
      <c r="B222">
        <v>9438</v>
      </c>
      <c r="C222" t="s">
        <v>229</v>
      </c>
      <c r="D222" t="str">
        <f>"00026411"</f>
        <v>00026411</v>
      </c>
      <c r="E222" t="s">
        <v>13</v>
      </c>
    </row>
    <row r="223" spans="1:5" x14ac:dyDescent="0.25">
      <c r="A223">
        <v>217</v>
      </c>
      <c r="B223">
        <v>9449</v>
      </c>
      <c r="C223" t="s">
        <v>230</v>
      </c>
      <c r="D223" t="str">
        <f>"201511028114"</f>
        <v>201511028114</v>
      </c>
      <c r="E223" t="s">
        <v>13</v>
      </c>
    </row>
    <row r="224" spans="1:5" x14ac:dyDescent="0.25">
      <c r="A224">
        <v>218</v>
      </c>
      <c r="B224">
        <v>9488</v>
      </c>
      <c r="C224" t="s">
        <v>231</v>
      </c>
      <c r="D224" t="str">
        <f>"201510001605"</f>
        <v>201510001605</v>
      </c>
      <c r="E224" t="s">
        <v>13</v>
      </c>
    </row>
    <row r="225" spans="1:5" x14ac:dyDescent="0.25">
      <c r="A225">
        <v>219</v>
      </c>
      <c r="B225">
        <v>9572</v>
      </c>
      <c r="C225" t="s">
        <v>232</v>
      </c>
      <c r="D225" t="str">
        <f>"201511039376"</f>
        <v>201511039376</v>
      </c>
      <c r="E225" t="s">
        <v>39</v>
      </c>
    </row>
    <row r="226" spans="1:5" x14ac:dyDescent="0.25">
      <c r="A226">
        <v>220</v>
      </c>
      <c r="B226">
        <v>9573</v>
      </c>
      <c r="C226" t="s">
        <v>233</v>
      </c>
      <c r="D226" t="str">
        <f>"201511034054"</f>
        <v>201511034054</v>
      </c>
      <c r="E226" t="s">
        <v>39</v>
      </c>
    </row>
    <row r="227" spans="1:5" x14ac:dyDescent="0.25">
      <c r="A227">
        <v>221</v>
      </c>
      <c r="B227">
        <v>9574</v>
      </c>
      <c r="C227" t="s">
        <v>234</v>
      </c>
      <c r="D227" t="str">
        <f>"201512002433"</f>
        <v>201512002433</v>
      </c>
      <c r="E227" t="s">
        <v>39</v>
      </c>
    </row>
    <row r="228" spans="1:5" x14ac:dyDescent="0.25">
      <c r="A228">
        <v>222</v>
      </c>
      <c r="B228">
        <v>9575</v>
      </c>
      <c r="C228" t="s">
        <v>235</v>
      </c>
      <c r="D228" t="str">
        <f>"201511019170"</f>
        <v>201511019170</v>
      </c>
      <c r="E228" t="s">
        <v>39</v>
      </c>
    </row>
    <row r="229" spans="1:5" x14ac:dyDescent="0.25">
      <c r="A229">
        <v>223</v>
      </c>
      <c r="B229">
        <v>9576</v>
      </c>
      <c r="C229" t="s">
        <v>236</v>
      </c>
      <c r="D229" t="str">
        <f>"201511018127"</f>
        <v>201511018127</v>
      </c>
      <c r="E229" t="s">
        <v>59</v>
      </c>
    </row>
    <row r="230" spans="1:5" x14ac:dyDescent="0.25">
      <c r="A230">
        <v>224</v>
      </c>
      <c r="B230">
        <v>9577</v>
      </c>
      <c r="C230" t="s">
        <v>237</v>
      </c>
      <c r="D230" t="str">
        <f>"00018088"</f>
        <v>00018088</v>
      </c>
      <c r="E230" t="s">
        <v>39</v>
      </c>
    </row>
    <row r="231" spans="1:5" x14ac:dyDescent="0.25">
      <c r="A231">
        <v>225</v>
      </c>
      <c r="B231">
        <v>9578</v>
      </c>
      <c r="C231" t="s">
        <v>238</v>
      </c>
      <c r="D231" t="str">
        <f>"00028188"</f>
        <v>00028188</v>
      </c>
      <c r="E231" t="s">
        <v>39</v>
      </c>
    </row>
    <row r="232" spans="1:5" x14ac:dyDescent="0.25">
      <c r="A232">
        <v>226</v>
      </c>
      <c r="B232">
        <v>9579</v>
      </c>
      <c r="C232" t="s">
        <v>239</v>
      </c>
      <c r="D232" t="str">
        <f>"00079366"</f>
        <v>00079366</v>
      </c>
      <c r="E232" t="s">
        <v>16</v>
      </c>
    </row>
    <row r="233" spans="1:5" x14ac:dyDescent="0.25">
      <c r="A233">
        <v>227</v>
      </c>
      <c r="B233">
        <v>9580</v>
      </c>
      <c r="C233" t="s">
        <v>240</v>
      </c>
      <c r="D233" t="str">
        <f>"00077640"</f>
        <v>00077640</v>
      </c>
      <c r="E233" t="s">
        <v>16</v>
      </c>
    </row>
    <row r="234" spans="1:5" x14ac:dyDescent="0.25">
      <c r="A234">
        <v>228</v>
      </c>
      <c r="B234">
        <v>9581</v>
      </c>
      <c r="C234" t="s">
        <v>241</v>
      </c>
      <c r="D234" t="str">
        <f>"201511042394"</f>
        <v>201511042394</v>
      </c>
      <c r="E234" t="s">
        <v>39</v>
      </c>
    </row>
    <row r="235" spans="1:5" x14ac:dyDescent="0.25">
      <c r="A235">
        <v>229</v>
      </c>
      <c r="B235">
        <v>9582</v>
      </c>
      <c r="C235" t="s">
        <v>242</v>
      </c>
      <c r="D235" t="str">
        <f>"00101644"</f>
        <v>00101644</v>
      </c>
      <c r="E235" t="s">
        <v>16</v>
      </c>
    </row>
    <row r="236" spans="1:5" x14ac:dyDescent="0.25">
      <c r="A236">
        <v>230</v>
      </c>
      <c r="B236">
        <v>9583</v>
      </c>
      <c r="C236" t="s">
        <v>243</v>
      </c>
      <c r="D236" t="str">
        <f>"201511025159"</f>
        <v>201511025159</v>
      </c>
      <c r="E236" t="s">
        <v>39</v>
      </c>
    </row>
    <row r="237" spans="1:5" x14ac:dyDescent="0.25">
      <c r="A237">
        <v>231</v>
      </c>
      <c r="B237">
        <v>9584</v>
      </c>
      <c r="C237" t="s">
        <v>244</v>
      </c>
      <c r="D237" t="str">
        <f>"00088665"</f>
        <v>00088665</v>
      </c>
      <c r="E237" t="s">
        <v>16</v>
      </c>
    </row>
    <row r="238" spans="1:5" x14ac:dyDescent="0.25">
      <c r="A238">
        <v>232</v>
      </c>
      <c r="B238">
        <v>9585</v>
      </c>
      <c r="C238" t="s">
        <v>245</v>
      </c>
      <c r="D238" t="str">
        <f>"00094998"</f>
        <v>00094998</v>
      </c>
      <c r="E238" t="s">
        <v>16</v>
      </c>
    </row>
    <row r="239" spans="1:5" x14ac:dyDescent="0.25">
      <c r="A239">
        <v>233</v>
      </c>
      <c r="B239">
        <v>9586</v>
      </c>
      <c r="C239" t="s">
        <v>246</v>
      </c>
      <c r="D239" t="str">
        <f>"00029004"</f>
        <v>00029004</v>
      </c>
      <c r="E239" t="s">
        <v>16</v>
      </c>
    </row>
    <row r="240" spans="1:5" x14ac:dyDescent="0.25">
      <c r="A240">
        <v>234</v>
      </c>
      <c r="B240">
        <v>9587</v>
      </c>
      <c r="C240" t="s">
        <v>247</v>
      </c>
      <c r="D240" t="str">
        <f>"201510002341"</f>
        <v>201510002341</v>
      </c>
      <c r="E240" t="s">
        <v>39</v>
      </c>
    </row>
    <row r="241" spans="1:5" x14ac:dyDescent="0.25">
      <c r="A241">
        <v>235</v>
      </c>
      <c r="B241">
        <v>9589</v>
      </c>
      <c r="C241" t="s">
        <v>248</v>
      </c>
      <c r="D241" t="str">
        <f>"00045581"</f>
        <v>00045581</v>
      </c>
      <c r="E241" t="s">
        <v>16</v>
      </c>
    </row>
    <row r="242" spans="1:5" x14ac:dyDescent="0.25">
      <c r="A242">
        <v>236</v>
      </c>
      <c r="B242">
        <v>9590</v>
      </c>
      <c r="C242" t="s">
        <v>249</v>
      </c>
      <c r="D242" t="str">
        <f>"00098384"</f>
        <v>00098384</v>
      </c>
      <c r="E242" t="s">
        <v>39</v>
      </c>
    </row>
    <row r="243" spans="1:5" x14ac:dyDescent="0.25">
      <c r="A243">
        <v>237</v>
      </c>
      <c r="B243">
        <v>9591</v>
      </c>
      <c r="C243" t="s">
        <v>250</v>
      </c>
      <c r="D243" t="str">
        <f>"00028513"</f>
        <v>00028513</v>
      </c>
      <c r="E243" t="s">
        <v>39</v>
      </c>
    </row>
    <row r="244" spans="1:5" x14ac:dyDescent="0.25">
      <c r="A244">
        <v>238</v>
      </c>
      <c r="B244">
        <v>9592</v>
      </c>
      <c r="C244" t="s">
        <v>251</v>
      </c>
      <c r="D244" t="str">
        <f>"201511042759"</f>
        <v>201511042759</v>
      </c>
      <c r="E244" t="s">
        <v>39</v>
      </c>
    </row>
    <row r="245" spans="1:5" x14ac:dyDescent="0.25">
      <c r="A245">
        <v>239</v>
      </c>
      <c r="B245">
        <v>9593</v>
      </c>
      <c r="C245" t="s">
        <v>252</v>
      </c>
      <c r="D245" t="str">
        <f>"201511029333"</f>
        <v>201511029333</v>
      </c>
      <c r="E245" t="s">
        <v>39</v>
      </c>
    </row>
    <row r="246" spans="1:5" x14ac:dyDescent="0.25">
      <c r="A246">
        <v>240</v>
      </c>
      <c r="B246">
        <v>9595</v>
      </c>
      <c r="D246" t="str">
        <f>""</f>
        <v/>
      </c>
      <c r="E246" t="s">
        <v>16</v>
      </c>
    </row>
    <row r="247" spans="1:5" x14ac:dyDescent="0.25">
      <c r="A247">
        <v>241</v>
      </c>
      <c r="B247">
        <v>9596</v>
      </c>
      <c r="C247" t="s">
        <v>253</v>
      </c>
      <c r="D247" t="str">
        <f>"00016147"</f>
        <v>00016147</v>
      </c>
      <c r="E247" t="s">
        <v>39</v>
      </c>
    </row>
    <row r="248" spans="1:5" x14ac:dyDescent="0.25">
      <c r="A248">
        <v>242</v>
      </c>
      <c r="B248">
        <v>9598</v>
      </c>
      <c r="C248" t="s">
        <v>254</v>
      </c>
      <c r="D248" t="str">
        <f>""</f>
        <v/>
      </c>
      <c r="E248" t="s">
        <v>16</v>
      </c>
    </row>
    <row r="249" spans="1:5" x14ac:dyDescent="0.25">
      <c r="A249">
        <v>243</v>
      </c>
      <c r="B249">
        <v>9599</v>
      </c>
      <c r="C249" t="s">
        <v>255</v>
      </c>
      <c r="D249" t="str">
        <f>"201401001783"</f>
        <v>201401001783</v>
      </c>
      <c r="E249" t="s">
        <v>16</v>
      </c>
    </row>
    <row r="250" spans="1:5" x14ac:dyDescent="0.25">
      <c r="A250">
        <v>244</v>
      </c>
      <c r="B250">
        <v>9600</v>
      </c>
      <c r="C250" t="s">
        <v>256</v>
      </c>
      <c r="D250" t="str">
        <f>"00075735"</f>
        <v>00075735</v>
      </c>
      <c r="E250" t="s">
        <v>257</v>
      </c>
    </row>
    <row r="251" spans="1:5" x14ac:dyDescent="0.25">
      <c r="A251">
        <v>245</v>
      </c>
      <c r="B251">
        <v>9602</v>
      </c>
      <c r="C251" t="s">
        <v>258</v>
      </c>
      <c r="D251" t="str">
        <f>"201511022961"</f>
        <v>201511022961</v>
      </c>
      <c r="E251" t="s">
        <v>257</v>
      </c>
    </row>
    <row r="252" spans="1:5" x14ac:dyDescent="0.25">
      <c r="A252">
        <v>246</v>
      </c>
      <c r="B252">
        <v>9603</v>
      </c>
      <c r="C252" t="s">
        <v>259</v>
      </c>
      <c r="D252" t="str">
        <f>"00103460"</f>
        <v>00103460</v>
      </c>
      <c r="E252" t="s">
        <v>257</v>
      </c>
    </row>
    <row r="253" spans="1:5" x14ac:dyDescent="0.25">
      <c r="A253">
        <v>247</v>
      </c>
      <c r="B253">
        <v>9604</v>
      </c>
      <c r="C253" t="s">
        <v>260</v>
      </c>
      <c r="D253" t="str">
        <f>"00078367"</f>
        <v>00078367</v>
      </c>
      <c r="E253" t="s">
        <v>257</v>
      </c>
    </row>
    <row r="254" spans="1:5" x14ac:dyDescent="0.25">
      <c r="A254">
        <v>248</v>
      </c>
      <c r="B254">
        <v>9605</v>
      </c>
      <c r="C254" t="s">
        <v>261</v>
      </c>
      <c r="D254" t="str">
        <f>"201512000357"</f>
        <v>201512000357</v>
      </c>
      <c r="E254" t="s">
        <v>39</v>
      </c>
    </row>
    <row r="255" spans="1:5" x14ac:dyDescent="0.25">
      <c r="A255">
        <v>249</v>
      </c>
      <c r="B255">
        <v>9606</v>
      </c>
      <c r="C255" t="s">
        <v>262</v>
      </c>
      <c r="D255" t="str">
        <f>"00030657"</f>
        <v>00030657</v>
      </c>
      <c r="E255" t="s">
        <v>257</v>
      </c>
    </row>
    <row r="256" spans="1:5" x14ac:dyDescent="0.25">
      <c r="A256">
        <v>250</v>
      </c>
      <c r="B256">
        <v>9607</v>
      </c>
      <c r="C256" t="s">
        <v>263</v>
      </c>
      <c r="D256" t="str">
        <f>"00045616"</f>
        <v>00045616</v>
      </c>
      <c r="E256" t="s">
        <v>257</v>
      </c>
    </row>
    <row r="257" spans="1:5" x14ac:dyDescent="0.25">
      <c r="A257">
        <v>251</v>
      </c>
      <c r="B257">
        <v>9608</v>
      </c>
      <c r="C257" t="s">
        <v>264</v>
      </c>
      <c r="D257" t="str">
        <f>"201409003355"</f>
        <v>201409003355</v>
      </c>
      <c r="E257" t="s">
        <v>257</v>
      </c>
    </row>
    <row r="258" spans="1:5" x14ac:dyDescent="0.25">
      <c r="A258">
        <v>252</v>
      </c>
      <c r="B258">
        <v>9609</v>
      </c>
      <c r="C258" t="s">
        <v>265</v>
      </c>
      <c r="D258" t="str">
        <f>"201405001128"</f>
        <v>201405001128</v>
      </c>
      <c r="E258" t="s">
        <v>257</v>
      </c>
    </row>
    <row r="259" spans="1:5" x14ac:dyDescent="0.25">
      <c r="A259">
        <v>253</v>
      </c>
      <c r="B259">
        <v>9611</v>
      </c>
      <c r="C259" t="s">
        <v>266</v>
      </c>
      <c r="D259" t="str">
        <f>"00089583"</f>
        <v>00089583</v>
      </c>
      <c r="E259" t="s">
        <v>257</v>
      </c>
    </row>
    <row r="260" spans="1:5" x14ac:dyDescent="0.25">
      <c r="A260">
        <v>254</v>
      </c>
      <c r="B260">
        <v>9612</v>
      </c>
      <c r="C260" t="s">
        <v>267</v>
      </c>
      <c r="D260" t="str">
        <f>"201511026122"</f>
        <v>201511026122</v>
      </c>
      <c r="E260" t="s">
        <v>257</v>
      </c>
    </row>
    <row r="261" spans="1:5" x14ac:dyDescent="0.25">
      <c r="A261">
        <v>255</v>
      </c>
      <c r="B261">
        <v>9613</v>
      </c>
      <c r="C261" t="s">
        <v>268</v>
      </c>
      <c r="D261" t="str">
        <f>"201511027689"</f>
        <v>201511027689</v>
      </c>
      <c r="E261" t="s">
        <v>257</v>
      </c>
    </row>
    <row r="262" spans="1:5" x14ac:dyDescent="0.25">
      <c r="A262">
        <v>256</v>
      </c>
      <c r="B262">
        <v>9614</v>
      </c>
      <c r="C262" t="s">
        <v>269</v>
      </c>
      <c r="D262" t="str">
        <f>"00048998"</f>
        <v>00048998</v>
      </c>
      <c r="E262" t="s">
        <v>257</v>
      </c>
    </row>
    <row r="263" spans="1:5" x14ac:dyDescent="0.25">
      <c r="A263">
        <v>257</v>
      </c>
      <c r="B263">
        <v>9616</v>
      </c>
      <c r="C263" t="s">
        <v>270</v>
      </c>
      <c r="D263" t="str">
        <f>"00081039"</f>
        <v>00081039</v>
      </c>
      <c r="E263" t="s">
        <v>257</v>
      </c>
    </row>
    <row r="264" spans="1:5" x14ac:dyDescent="0.25">
      <c r="A264">
        <v>258</v>
      </c>
      <c r="B264">
        <v>9617</v>
      </c>
      <c r="C264" t="s">
        <v>271</v>
      </c>
      <c r="D264" t="str">
        <f>"00078653"</f>
        <v>00078653</v>
      </c>
      <c r="E264" t="s">
        <v>257</v>
      </c>
    </row>
    <row r="265" spans="1:5" x14ac:dyDescent="0.25">
      <c r="A265">
        <v>259</v>
      </c>
      <c r="B265">
        <v>9618</v>
      </c>
      <c r="C265" t="s">
        <v>272</v>
      </c>
      <c r="D265" t="str">
        <f>"201511029077"</f>
        <v>201511029077</v>
      </c>
      <c r="E265" t="s">
        <v>257</v>
      </c>
    </row>
    <row r="266" spans="1:5" x14ac:dyDescent="0.25">
      <c r="A266">
        <v>260</v>
      </c>
      <c r="B266">
        <v>9619</v>
      </c>
      <c r="C266" t="s">
        <v>273</v>
      </c>
      <c r="D266" t="str">
        <f>"00027818"</f>
        <v>00027818</v>
      </c>
      <c r="E266" t="s">
        <v>257</v>
      </c>
    </row>
    <row r="267" spans="1:5" x14ac:dyDescent="0.25">
      <c r="A267">
        <v>261</v>
      </c>
      <c r="B267">
        <v>9620</v>
      </c>
      <c r="C267" t="s">
        <v>274</v>
      </c>
      <c r="D267" t="str">
        <f>"00020569"</f>
        <v>00020569</v>
      </c>
      <c r="E267" t="s">
        <v>257</v>
      </c>
    </row>
    <row r="268" spans="1:5" x14ac:dyDescent="0.25">
      <c r="A268">
        <v>262</v>
      </c>
      <c r="B268">
        <v>9621</v>
      </c>
      <c r="C268" t="s">
        <v>275</v>
      </c>
      <c r="D268" t="str">
        <f>"00041882"</f>
        <v>00041882</v>
      </c>
      <c r="E268" t="s">
        <v>257</v>
      </c>
    </row>
    <row r="269" spans="1:5" x14ac:dyDescent="0.25">
      <c r="A269">
        <v>263</v>
      </c>
      <c r="B269">
        <v>9622</v>
      </c>
      <c r="C269" t="s">
        <v>276</v>
      </c>
      <c r="D269" t="str">
        <f>"00094439"</f>
        <v>00094439</v>
      </c>
      <c r="E269" t="s">
        <v>257</v>
      </c>
    </row>
    <row r="270" spans="1:5" x14ac:dyDescent="0.25">
      <c r="A270">
        <v>264</v>
      </c>
      <c r="B270">
        <v>9623</v>
      </c>
      <c r="C270" t="s">
        <v>277</v>
      </c>
      <c r="D270" t="str">
        <f>"200712001706"</f>
        <v>200712001706</v>
      </c>
      <c r="E270" t="s">
        <v>257</v>
      </c>
    </row>
    <row r="271" spans="1:5" x14ac:dyDescent="0.25">
      <c r="A271">
        <v>265</v>
      </c>
      <c r="B271">
        <v>9624</v>
      </c>
      <c r="C271" t="s">
        <v>278</v>
      </c>
      <c r="D271" t="str">
        <f>"00073562"</f>
        <v>00073562</v>
      </c>
      <c r="E271" t="s">
        <v>257</v>
      </c>
    </row>
    <row r="272" spans="1:5" x14ac:dyDescent="0.25">
      <c r="A272">
        <v>266</v>
      </c>
      <c r="B272">
        <v>9625</v>
      </c>
      <c r="C272" t="s">
        <v>279</v>
      </c>
      <c r="D272" t="str">
        <f>"00068459"</f>
        <v>00068459</v>
      </c>
      <c r="E272" t="s">
        <v>257</v>
      </c>
    </row>
    <row r="273" spans="1:5" x14ac:dyDescent="0.25">
      <c r="A273">
        <v>267</v>
      </c>
      <c r="B273">
        <v>9626</v>
      </c>
      <c r="C273" t="s">
        <v>280</v>
      </c>
      <c r="D273" t="str">
        <f>"201511005422"</f>
        <v>201511005422</v>
      </c>
      <c r="E273" t="s">
        <v>257</v>
      </c>
    </row>
    <row r="274" spans="1:5" x14ac:dyDescent="0.25">
      <c r="A274">
        <v>268</v>
      </c>
      <c r="B274">
        <v>9627</v>
      </c>
      <c r="C274" t="s">
        <v>281</v>
      </c>
      <c r="D274" t="str">
        <f>"201511034037"</f>
        <v>201511034037</v>
      </c>
      <c r="E274" t="s">
        <v>257</v>
      </c>
    </row>
    <row r="275" spans="1:5" x14ac:dyDescent="0.25">
      <c r="A275">
        <v>269</v>
      </c>
      <c r="B275">
        <v>9628</v>
      </c>
      <c r="C275" t="s">
        <v>282</v>
      </c>
      <c r="D275" t="str">
        <f>"00085739"</f>
        <v>00085739</v>
      </c>
      <c r="E275" t="s">
        <v>257</v>
      </c>
    </row>
    <row r="276" spans="1:5" x14ac:dyDescent="0.25">
      <c r="A276">
        <v>270</v>
      </c>
      <c r="B276">
        <v>9631</v>
      </c>
      <c r="C276" t="s">
        <v>283</v>
      </c>
      <c r="D276" t="str">
        <f>"00079482"</f>
        <v>00079482</v>
      </c>
      <c r="E276" t="s">
        <v>257</v>
      </c>
    </row>
    <row r="277" spans="1:5" x14ac:dyDescent="0.25">
      <c r="A277">
        <v>271</v>
      </c>
      <c r="B277">
        <v>9632</v>
      </c>
      <c r="C277" t="s">
        <v>284</v>
      </c>
      <c r="D277" t="str">
        <f>"00094055"</f>
        <v>00094055</v>
      </c>
      <c r="E277" t="s">
        <v>257</v>
      </c>
    </row>
    <row r="278" spans="1:5" x14ac:dyDescent="0.25">
      <c r="A278">
        <v>272</v>
      </c>
      <c r="B278">
        <v>9633</v>
      </c>
      <c r="C278" t="s">
        <v>285</v>
      </c>
      <c r="D278" t="str">
        <f>"201409001138"</f>
        <v>201409001138</v>
      </c>
      <c r="E278" t="s">
        <v>257</v>
      </c>
    </row>
    <row r="279" spans="1:5" x14ac:dyDescent="0.25">
      <c r="A279">
        <v>273</v>
      </c>
      <c r="B279">
        <v>9634</v>
      </c>
      <c r="C279" t="s">
        <v>286</v>
      </c>
      <c r="D279" t="str">
        <f>"201003000190"</f>
        <v>201003000190</v>
      </c>
      <c r="E279" t="s">
        <v>257</v>
      </c>
    </row>
    <row r="280" spans="1:5" x14ac:dyDescent="0.25">
      <c r="A280">
        <v>274</v>
      </c>
      <c r="B280">
        <v>9635</v>
      </c>
      <c r="C280" t="s">
        <v>287</v>
      </c>
      <c r="D280" t="str">
        <f>"00050615"</f>
        <v>00050615</v>
      </c>
      <c r="E280" t="s">
        <v>257</v>
      </c>
    </row>
    <row r="281" spans="1:5" x14ac:dyDescent="0.25">
      <c r="A281">
        <v>275</v>
      </c>
      <c r="B281">
        <v>9636</v>
      </c>
      <c r="C281" t="s">
        <v>288</v>
      </c>
      <c r="D281" t="str">
        <f>"201511027073"</f>
        <v>201511027073</v>
      </c>
      <c r="E281" t="s">
        <v>257</v>
      </c>
    </row>
    <row r="282" spans="1:5" x14ac:dyDescent="0.25">
      <c r="A282">
        <v>276</v>
      </c>
      <c r="B282">
        <v>9637</v>
      </c>
      <c r="C282" t="s">
        <v>289</v>
      </c>
      <c r="D282" t="str">
        <f>"00028635"</f>
        <v>00028635</v>
      </c>
      <c r="E282" t="s">
        <v>257</v>
      </c>
    </row>
    <row r="283" spans="1:5" x14ac:dyDescent="0.25">
      <c r="A283">
        <v>277</v>
      </c>
      <c r="B283">
        <v>9638</v>
      </c>
      <c r="C283" t="s">
        <v>290</v>
      </c>
      <c r="D283" t="str">
        <f>"201511027842"</f>
        <v>201511027842</v>
      </c>
      <c r="E283" t="s">
        <v>257</v>
      </c>
    </row>
    <row r="284" spans="1:5" x14ac:dyDescent="0.25">
      <c r="A284">
        <v>278</v>
      </c>
      <c r="B284">
        <v>9639</v>
      </c>
      <c r="C284" t="s">
        <v>291</v>
      </c>
      <c r="D284" t="str">
        <f>"201511028346"</f>
        <v>201511028346</v>
      </c>
      <c r="E284" t="s">
        <v>257</v>
      </c>
    </row>
    <row r="285" spans="1:5" x14ac:dyDescent="0.25">
      <c r="A285">
        <v>279</v>
      </c>
      <c r="B285">
        <v>9641</v>
      </c>
      <c r="C285" t="s">
        <v>292</v>
      </c>
      <c r="D285" t="str">
        <f>"00102320"</f>
        <v>00102320</v>
      </c>
      <c r="E285" t="s">
        <v>257</v>
      </c>
    </row>
    <row r="286" spans="1:5" x14ac:dyDescent="0.25">
      <c r="A286">
        <v>280</v>
      </c>
      <c r="B286">
        <v>9642</v>
      </c>
      <c r="C286" t="s">
        <v>293</v>
      </c>
      <c r="D286" t="str">
        <f>"201511020122"</f>
        <v>201511020122</v>
      </c>
      <c r="E286" t="s">
        <v>257</v>
      </c>
    </row>
    <row r="287" spans="1:5" x14ac:dyDescent="0.25">
      <c r="A287">
        <v>281</v>
      </c>
      <c r="B287">
        <v>9643</v>
      </c>
      <c r="C287" t="s">
        <v>294</v>
      </c>
      <c r="D287" t="str">
        <f>"201511035945"</f>
        <v>201511035945</v>
      </c>
      <c r="E287" t="s">
        <v>257</v>
      </c>
    </row>
    <row r="288" spans="1:5" x14ac:dyDescent="0.25">
      <c r="A288">
        <v>282</v>
      </c>
      <c r="B288">
        <v>9644</v>
      </c>
      <c r="C288" t="s">
        <v>295</v>
      </c>
      <c r="D288" t="str">
        <f>"201511020748"</f>
        <v>201511020748</v>
      </c>
      <c r="E288" t="s">
        <v>257</v>
      </c>
    </row>
    <row r="289" spans="1:5" x14ac:dyDescent="0.25">
      <c r="A289">
        <v>283</v>
      </c>
      <c r="B289">
        <v>9645</v>
      </c>
      <c r="C289" t="s">
        <v>296</v>
      </c>
      <c r="D289" t="str">
        <f>"201511005445"</f>
        <v>201511005445</v>
      </c>
      <c r="E289" t="s">
        <v>257</v>
      </c>
    </row>
    <row r="290" spans="1:5" x14ac:dyDescent="0.25">
      <c r="A290">
        <v>284</v>
      </c>
      <c r="B290">
        <v>9646</v>
      </c>
      <c r="C290" t="s">
        <v>297</v>
      </c>
      <c r="D290" t="str">
        <f>"201511013565"</f>
        <v>201511013565</v>
      </c>
      <c r="E290" t="s">
        <v>257</v>
      </c>
    </row>
    <row r="291" spans="1:5" x14ac:dyDescent="0.25">
      <c r="A291">
        <v>285</v>
      </c>
      <c r="B291">
        <v>9647</v>
      </c>
      <c r="C291" t="s">
        <v>298</v>
      </c>
      <c r="D291" t="str">
        <f>"00080062"</f>
        <v>00080062</v>
      </c>
      <c r="E291" t="s">
        <v>257</v>
      </c>
    </row>
    <row r="292" spans="1:5" x14ac:dyDescent="0.25">
      <c r="A292">
        <v>286</v>
      </c>
      <c r="B292">
        <v>9648</v>
      </c>
      <c r="C292" t="s">
        <v>299</v>
      </c>
      <c r="D292" t="str">
        <f>"00085814"</f>
        <v>00085814</v>
      </c>
      <c r="E292" t="s">
        <v>257</v>
      </c>
    </row>
    <row r="293" spans="1:5" x14ac:dyDescent="0.25">
      <c r="A293">
        <v>287</v>
      </c>
      <c r="B293">
        <v>9649</v>
      </c>
      <c r="C293" t="s">
        <v>300</v>
      </c>
      <c r="D293" t="str">
        <f>"00021540"</f>
        <v>00021540</v>
      </c>
      <c r="E293" t="s">
        <v>257</v>
      </c>
    </row>
    <row r="294" spans="1:5" x14ac:dyDescent="0.25">
      <c r="A294">
        <v>288</v>
      </c>
      <c r="B294">
        <v>9650</v>
      </c>
      <c r="C294" t="s">
        <v>301</v>
      </c>
      <c r="D294" t="str">
        <f>"201511040853"</f>
        <v>201511040853</v>
      </c>
      <c r="E294" t="s">
        <v>257</v>
      </c>
    </row>
    <row r="295" spans="1:5" x14ac:dyDescent="0.25">
      <c r="A295">
        <v>289</v>
      </c>
      <c r="B295">
        <v>9652</v>
      </c>
      <c r="C295" t="s">
        <v>302</v>
      </c>
      <c r="D295" t="str">
        <f>"00086331"</f>
        <v>00086331</v>
      </c>
      <c r="E295" t="s">
        <v>257</v>
      </c>
    </row>
    <row r="296" spans="1:5" x14ac:dyDescent="0.25">
      <c r="A296">
        <v>290</v>
      </c>
      <c r="B296">
        <v>9654</v>
      </c>
      <c r="C296" t="s">
        <v>303</v>
      </c>
      <c r="D296" t="str">
        <f>"00102691"</f>
        <v>00102691</v>
      </c>
      <c r="E296" t="s">
        <v>257</v>
      </c>
    </row>
    <row r="297" spans="1:5" x14ac:dyDescent="0.25">
      <c r="A297">
        <v>291</v>
      </c>
      <c r="B297">
        <v>9655</v>
      </c>
      <c r="C297" t="s">
        <v>304</v>
      </c>
      <c r="D297" t="str">
        <f>"201511022328"</f>
        <v>201511022328</v>
      </c>
      <c r="E297" t="s">
        <v>257</v>
      </c>
    </row>
    <row r="298" spans="1:5" x14ac:dyDescent="0.25">
      <c r="A298">
        <v>292</v>
      </c>
      <c r="B298">
        <v>9656</v>
      </c>
      <c r="C298" t="s">
        <v>305</v>
      </c>
      <c r="D298" t="str">
        <f>"00080495"</f>
        <v>00080495</v>
      </c>
      <c r="E298" t="s">
        <v>257</v>
      </c>
    </row>
    <row r="299" spans="1:5" x14ac:dyDescent="0.25">
      <c r="A299">
        <v>293</v>
      </c>
      <c r="B299">
        <v>9657</v>
      </c>
      <c r="C299" t="s">
        <v>306</v>
      </c>
      <c r="D299" t="str">
        <f>"00102775"</f>
        <v>00102775</v>
      </c>
      <c r="E299" t="s">
        <v>257</v>
      </c>
    </row>
    <row r="300" spans="1:5" x14ac:dyDescent="0.25">
      <c r="A300">
        <v>294</v>
      </c>
      <c r="B300">
        <v>9658</v>
      </c>
      <c r="C300" t="s">
        <v>307</v>
      </c>
      <c r="D300" t="str">
        <f>"00090671"</f>
        <v>00090671</v>
      </c>
      <c r="E300" t="s">
        <v>257</v>
      </c>
    </row>
    <row r="301" spans="1:5" x14ac:dyDescent="0.25">
      <c r="A301">
        <v>295</v>
      </c>
      <c r="B301">
        <v>9659</v>
      </c>
      <c r="C301" t="s">
        <v>308</v>
      </c>
      <c r="D301" t="str">
        <f>"201511031249"</f>
        <v>201511031249</v>
      </c>
      <c r="E301" t="s">
        <v>257</v>
      </c>
    </row>
    <row r="302" spans="1:5" x14ac:dyDescent="0.25">
      <c r="A302">
        <v>296</v>
      </c>
      <c r="B302">
        <v>9660</v>
      </c>
      <c r="C302" t="s">
        <v>309</v>
      </c>
      <c r="D302" t="str">
        <f>"200803000679"</f>
        <v>200803000679</v>
      </c>
      <c r="E302" t="s">
        <v>257</v>
      </c>
    </row>
    <row r="303" spans="1:5" x14ac:dyDescent="0.25">
      <c r="A303">
        <v>297</v>
      </c>
      <c r="B303">
        <v>9661</v>
      </c>
      <c r="C303" t="s">
        <v>310</v>
      </c>
      <c r="D303" t="str">
        <f>"00080881"</f>
        <v>00080881</v>
      </c>
      <c r="E303" t="s">
        <v>257</v>
      </c>
    </row>
    <row r="304" spans="1:5" x14ac:dyDescent="0.25">
      <c r="A304">
        <v>298</v>
      </c>
      <c r="B304">
        <v>9662</v>
      </c>
      <c r="C304" t="s">
        <v>311</v>
      </c>
      <c r="D304" t="str">
        <f>"00025185"</f>
        <v>00025185</v>
      </c>
      <c r="E304" t="s">
        <v>257</v>
      </c>
    </row>
    <row r="305" spans="1:5" x14ac:dyDescent="0.25">
      <c r="A305">
        <v>299</v>
      </c>
      <c r="B305">
        <v>9663</v>
      </c>
      <c r="C305" t="s">
        <v>312</v>
      </c>
      <c r="D305" t="str">
        <f>"00093688"</f>
        <v>00093688</v>
      </c>
      <c r="E305" t="s">
        <v>257</v>
      </c>
    </row>
    <row r="306" spans="1:5" x14ac:dyDescent="0.25">
      <c r="A306">
        <v>300</v>
      </c>
      <c r="B306">
        <v>9664</v>
      </c>
      <c r="C306" t="s">
        <v>313</v>
      </c>
      <c r="D306" t="str">
        <f>"201511042610"</f>
        <v>201511042610</v>
      </c>
      <c r="E306" t="s">
        <v>257</v>
      </c>
    </row>
    <row r="307" spans="1:5" x14ac:dyDescent="0.25">
      <c r="A307">
        <v>301</v>
      </c>
      <c r="B307">
        <v>9665</v>
      </c>
      <c r="C307" t="s">
        <v>314</v>
      </c>
      <c r="D307" t="str">
        <f>"201511039998"</f>
        <v>201511039998</v>
      </c>
      <c r="E307" t="s">
        <v>257</v>
      </c>
    </row>
    <row r="308" spans="1:5" x14ac:dyDescent="0.25">
      <c r="A308">
        <v>302</v>
      </c>
      <c r="B308">
        <v>9666</v>
      </c>
      <c r="C308" t="s">
        <v>315</v>
      </c>
      <c r="D308" t="str">
        <f>"201511025887"</f>
        <v>201511025887</v>
      </c>
      <c r="E308" t="s">
        <v>257</v>
      </c>
    </row>
    <row r="309" spans="1:5" x14ac:dyDescent="0.25">
      <c r="A309">
        <v>303</v>
      </c>
      <c r="B309">
        <v>9668</v>
      </c>
      <c r="C309" t="s">
        <v>316</v>
      </c>
      <c r="D309" t="str">
        <f>"201511041431"</f>
        <v>201511041431</v>
      </c>
      <c r="E309" t="s">
        <v>257</v>
      </c>
    </row>
    <row r="310" spans="1:5" x14ac:dyDescent="0.25">
      <c r="A310">
        <v>304</v>
      </c>
      <c r="B310">
        <v>9669</v>
      </c>
      <c r="C310" t="s">
        <v>317</v>
      </c>
      <c r="D310" t="str">
        <f>"00094810"</f>
        <v>00094810</v>
      </c>
      <c r="E310" t="s">
        <v>257</v>
      </c>
    </row>
    <row r="311" spans="1:5" x14ac:dyDescent="0.25">
      <c r="A311">
        <v>305</v>
      </c>
      <c r="B311">
        <v>9670</v>
      </c>
      <c r="C311" t="s">
        <v>318</v>
      </c>
      <c r="D311" t="str">
        <f>"201511025035"</f>
        <v>201511025035</v>
      </c>
      <c r="E311" t="s">
        <v>257</v>
      </c>
    </row>
    <row r="312" spans="1:5" x14ac:dyDescent="0.25">
      <c r="A312">
        <v>306</v>
      </c>
      <c r="B312">
        <v>9672</v>
      </c>
      <c r="C312" t="s">
        <v>319</v>
      </c>
      <c r="D312" t="str">
        <f>"00101491"</f>
        <v>00101491</v>
      </c>
      <c r="E312" t="s">
        <v>257</v>
      </c>
    </row>
    <row r="313" spans="1:5" x14ac:dyDescent="0.25">
      <c r="A313">
        <v>307</v>
      </c>
      <c r="B313">
        <v>9673</v>
      </c>
      <c r="C313" t="s">
        <v>320</v>
      </c>
      <c r="D313" t="str">
        <f>"201511029142"</f>
        <v>201511029142</v>
      </c>
      <c r="E313" t="s">
        <v>257</v>
      </c>
    </row>
    <row r="314" spans="1:5" x14ac:dyDescent="0.25">
      <c r="A314">
        <v>308</v>
      </c>
      <c r="B314">
        <v>9674</v>
      </c>
      <c r="C314" t="s">
        <v>321</v>
      </c>
      <c r="D314" t="str">
        <f>"201409002095"</f>
        <v>201409002095</v>
      </c>
      <c r="E314" t="s">
        <v>257</v>
      </c>
    </row>
    <row r="315" spans="1:5" x14ac:dyDescent="0.25">
      <c r="A315">
        <v>309</v>
      </c>
      <c r="B315">
        <v>9675</v>
      </c>
      <c r="C315" t="s">
        <v>322</v>
      </c>
      <c r="D315" t="str">
        <f>"00021234"</f>
        <v>00021234</v>
      </c>
      <c r="E315" t="s">
        <v>257</v>
      </c>
    </row>
    <row r="316" spans="1:5" x14ac:dyDescent="0.25">
      <c r="A316">
        <v>310</v>
      </c>
      <c r="B316">
        <v>9676</v>
      </c>
      <c r="C316" t="s">
        <v>323</v>
      </c>
      <c r="D316" t="str">
        <f>"00022198"</f>
        <v>00022198</v>
      </c>
      <c r="E316" t="s">
        <v>257</v>
      </c>
    </row>
    <row r="317" spans="1:5" x14ac:dyDescent="0.25">
      <c r="A317">
        <v>311</v>
      </c>
      <c r="B317">
        <v>9677</v>
      </c>
      <c r="C317" t="s">
        <v>324</v>
      </c>
      <c r="D317" t="str">
        <f>"201511008267"</f>
        <v>201511008267</v>
      </c>
      <c r="E317" t="s">
        <v>257</v>
      </c>
    </row>
    <row r="318" spans="1:5" x14ac:dyDescent="0.25">
      <c r="A318">
        <v>312</v>
      </c>
      <c r="B318">
        <v>9678</v>
      </c>
      <c r="C318" t="s">
        <v>325</v>
      </c>
      <c r="D318" t="str">
        <f>"00003381"</f>
        <v>00003381</v>
      </c>
      <c r="E318" t="s">
        <v>257</v>
      </c>
    </row>
    <row r="319" spans="1:5" x14ac:dyDescent="0.25">
      <c r="A319">
        <v>313</v>
      </c>
      <c r="B319">
        <v>9679</v>
      </c>
      <c r="C319" t="s">
        <v>326</v>
      </c>
      <c r="D319" t="str">
        <f>"00094529"</f>
        <v>00094529</v>
      </c>
      <c r="E319" t="s">
        <v>257</v>
      </c>
    </row>
    <row r="320" spans="1:5" x14ac:dyDescent="0.25">
      <c r="A320">
        <v>314</v>
      </c>
      <c r="B320">
        <v>9680</v>
      </c>
      <c r="C320" t="s">
        <v>327</v>
      </c>
      <c r="D320" t="str">
        <f>"201510004177"</f>
        <v>201510004177</v>
      </c>
      <c r="E320" t="s">
        <v>257</v>
      </c>
    </row>
    <row r="321" spans="1:5" x14ac:dyDescent="0.25">
      <c r="A321">
        <v>315</v>
      </c>
      <c r="B321">
        <v>9681</v>
      </c>
      <c r="C321" t="s">
        <v>328</v>
      </c>
      <c r="D321" t="str">
        <f>"201512000959"</f>
        <v>201512000959</v>
      </c>
      <c r="E321" t="s">
        <v>257</v>
      </c>
    </row>
    <row r="322" spans="1:5" x14ac:dyDescent="0.25">
      <c r="A322">
        <v>316</v>
      </c>
      <c r="B322">
        <v>9682</v>
      </c>
      <c r="C322" t="s">
        <v>329</v>
      </c>
      <c r="D322" t="str">
        <f>"201510004738"</f>
        <v>201510004738</v>
      </c>
      <c r="E322" t="s">
        <v>257</v>
      </c>
    </row>
    <row r="323" spans="1:5" x14ac:dyDescent="0.25">
      <c r="A323">
        <v>317</v>
      </c>
      <c r="B323">
        <v>9683</v>
      </c>
      <c r="C323" t="s">
        <v>330</v>
      </c>
      <c r="D323" t="str">
        <f>"201510005146"</f>
        <v>201510005146</v>
      </c>
      <c r="E323" t="s">
        <v>257</v>
      </c>
    </row>
    <row r="324" spans="1:5" x14ac:dyDescent="0.25">
      <c r="A324">
        <v>318</v>
      </c>
      <c r="B324">
        <v>9684</v>
      </c>
      <c r="C324" t="s">
        <v>331</v>
      </c>
      <c r="D324" t="str">
        <f>"201511039207"</f>
        <v>201511039207</v>
      </c>
      <c r="E324" t="s">
        <v>257</v>
      </c>
    </row>
    <row r="325" spans="1:5" x14ac:dyDescent="0.25">
      <c r="A325">
        <v>319</v>
      </c>
      <c r="B325">
        <v>9685</v>
      </c>
      <c r="C325" t="s">
        <v>332</v>
      </c>
      <c r="D325" t="str">
        <f>"201410012088"</f>
        <v>201410012088</v>
      </c>
      <c r="E325" t="s">
        <v>257</v>
      </c>
    </row>
    <row r="326" spans="1:5" x14ac:dyDescent="0.25">
      <c r="A326">
        <v>320</v>
      </c>
      <c r="B326">
        <v>9686</v>
      </c>
      <c r="C326" t="s">
        <v>333</v>
      </c>
      <c r="D326" t="str">
        <f>"00022452"</f>
        <v>00022452</v>
      </c>
      <c r="E326" t="s">
        <v>257</v>
      </c>
    </row>
    <row r="327" spans="1:5" x14ac:dyDescent="0.25">
      <c r="A327">
        <v>321</v>
      </c>
      <c r="B327">
        <v>9687</v>
      </c>
      <c r="C327" t="s">
        <v>334</v>
      </c>
      <c r="D327" t="str">
        <f>"201511043026"</f>
        <v>201511043026</v>
      </c>
      <c r="E327" t="s">
        <v>257</v>
      </c>
    </row>
    <row r="328" spans="1:5" x14ac:dyDescent="0.25">
      <c r="A328">
        <v>322</v>
      </c>
      <c r="B328">
        <v>9688</v>
      </c>
      <c r="C328" t="s">
        <v>335</v>
      </c>
      <c r="D328" t="str">
        <f>"00004936"</f>
        <v>00004936</v>
      </c>
      <c r="E328" t="s">
        <v>257</v>
      </c>
    </row>
    <row r="329" spans="1:5" x14ac:dyDescent="0.25">
      <c r="A329">
        <v>323</v>
      </c>
      <c r="B329">
        <v>9689</v>
      </c>
      <c r="C329" t="s">
        <v>336</v>
      </c>
      <c r="D329" t="str">
        <f>"201511037930"</f>
        <v>201511037930</v>
      </c>
      <c r="E329" t="s">
        <v>257</v>
      </c>
    </row>
    <row r="330" spans="1:5" x14ac:dyDescent="0.25">
      <c r="A330">
        <v>324</v>
      </c>
      <c r="B330">
        <v>9690</v>
      </c>
      <c r="C330" t="s">
        <v>337</v>
      </c>
      <c r="D330" t="str">
        <f>"201511013057"</f>
        <v>201511013057</v>
      </c>
      <c r="E330" t="s">
        <v>257</v>
      </c>
    </row>
    <row r="331" spans="1:5" x14ac:dyDescent="0.25">
      <c r="A331">
        <v>325</v>
      </c>
      <c r="B331">
        <v>9691</v>
      </c>
      <c r="C331" t="s">
        <v>338</v>
      </c>
      <c r="D331" t="str">
        <f>"00038857"</f>
        <v>00038857</v>
      </c>
      <c r="E331" t="s">
        <v>257</v>
      </c>
    </row>
    <row r="332" spans="1:5" x14ac:dyDescent="0.25">
      <c r="A332">
        <v>326</v>
      </c>
      <c r="B332">
        <v>9692</v>
      </c>
      <c r="C332" t="s">
        <v>339</v>
      </c>
      <c r="D332" t="str">
        <f>"00101963"</f>
        <v>00101963</v>
      </c>
      <c r="E332" t="s">
        <v>257</v>
      </c>
    </row>
    <row r="333" spans="1:5" x14ac:dyDescent="0.25">
      <c r="A333">
        <v>327</v>
      </c>
      <c r="B333">
        <v>9693</v>
      </c>
      <c r="C333" t="s">
        <v>340</v>
      </c>
      <c r="D333" t="str">
        <f>"00094240"</f>
        <v>00094240</v>
      </c>
      <c r="E333" t="s">
        <v>257</v>
      </c>
    </row>
    <row r="334" spans="1:5" x14ac:dyDescent="0.25">
      <c r="A334">
        <v>328</v>
      </c>
      <c r="B334">
        <v>9694</v>
      </c>
      <c r="C334" t="s">
        <v>341</v>
      </c>
      <c r="D334" t="str">
        <f>"201511006303"</f>
        <v>201511006303</v>
      </c>
      <c r="E334" t="s">
        <v>257</v>
      </c>
    </row>
    <row r="335" spans="1:5" x14ac:dyDescent="0.25">
      <c r="A335">
        <v>329</v>
      </c>
      <c r="B335">
        <v>9695</v>
      </c>
      <c r="C335" t="s">
        <v>342</v>
      </c>
      <c r="D335" t="str">
        <f>"00008024"</f>
        <v>00008024</v>
      </c>
      <c r="E335" t="s">
        <v>257</v>
      </c>
    </row>
    <row r="336" spans="1:5" x14ac:dyDescent="0.25">
      <c r="A336">
        <v>330</v>
      </c>
      <c r="B336">
        <v>9696</v>
      </c>
      <c r="C336" t="s">
        <v>343</v>
      </c>
      <c r="D336" t="str">
        <f>"201606000145"</f>
        <v>201606000145</v>
      </c>
      <c r="E336" t="s">
        <v>257</v>
      </c>
    </row>
    <row r="337" spans="1:5" x14ac:dyDescent="0.25">
      <c r="A337">
        <v>331</v>
      </c>
      <c r="B337">
        <v>9697</v>
      </c>
      <c r="C337" t="s">
        <v>344</v>
      </c>
      <c r="D337" t="str">
        <f>"00034575"</f>
        <v>00034575</v>
      </c>
      <c r="E337" t="s">
        <v>257</v>
      </c>
    </row>
    <row r="338" spans="1:5" x14ac:dyDescent="0.25">
      <c r="A338">
        <v>332</v>
      </c>
      <c r="B338">
        <v>9699</v>
      </c>
      <c r="C338" t="s">
        <v>345</v>
      </c>
      <c r="D338" t="str">
        <f>"00078848"</f>
        <v>00078848</v>
      </c>
      <c r="E338" t="s">
        <v>257</v>
      </c>
    </row>
    <row r="339" spans="1:5" x14ac:dyDescent="0.25">
      <c r="A339">
        <v>333</v>
      </c>
      <c r="B339">
        <v>9700</v>
      </c>
      <c r="C339" t="s">
        <v>346</v>
      </c>
      <c r="D339" t="str">
        <f>"201511033316"</f>
        <v>201511033316</v>
      </c>
      <c r="E339" t="s">
        <v>257</v>
      </c>
    </row>
    <row r="340" spans="1:5" x14ac:dyDescent="0.25">
      <c r="A340">
        <v>334</v>
      </c>
      <c r="B340">
        <v>9701</v>
      </c>
      <c r="C340" t="s">
        <v>347</v>
      </c>
      <c r="D340" t="str">
        <f>"00030163"</f>
        <v>00030163</v>
      </c>
      <c r="E340" t="s">
        <v>257</v>
      </c>
    </row>
    <row r="341" spans="1:5" x14ac:dyDescent="0.25">
      <c r="A341">
        <v>335</v>
      </c>
      <c r="B341">
        <v>9702</v>
      </c>
      <c r="C341" t="s">
        <v>348</v>
      </c>
      <c r="D341" t="str">
        <f>"00021853"</f>
        <v>00021853</v>
      </c>
      <c r="E341" t="s">
        <v>257</v>
      </c>
    </row>
    <row r="342" spans="1:5" x14ac:dyDescent="0.25">
      <c r="A342">
        <v>336</v>
      </c>
      <c r="B342">
        <v>9703</v>
      </c>
      <c r="C342" t="s">
        <v>349</v>
      </c>
      <c r="D342" t="str">
        <f>"00049666"</f>
        <v>00049666</v>
      </c>
      <c r="E342" t="s">
        <v>257</v>
      </c>
    </row>
    <row r="343" spans="1:5" x14ac:dyDescent="0.25">
      <c r="A343">
        <v>337</v>
      </c>
      <c r="B343">
        <v>9704</v>
      </c>
      <c r="C343" t="s">
        <v>350</v>
      </c>
      <c r="D343" t="str">
        <f>"201512000673"</f>
        <v>201512000673</v>
      </c>
      <c r="E343" t="s">
        <v>257</v>
      </c>
    </row>
    <row r="344" spans="1:5" x14ac:dyDescent="0.25">
      <c r="A344">
        <v>338</v>
      </c>
      <c r="B344">
        <v>9705</v>
      </c>
      <c r="C344" t="s">
        <v>351</v>
      </c>
      <c r="D344" t="str">
        <f>"201511036668"</f>
        <v>201511036668</v>
      </c>
      <c r="E344" t="s">
        <v>257</v>
      </c>
    </row>
    <row r="345" spans="1:5" x14ac:dyDescent="0.25">
      <c r="A345">
        <v>339</v>
      </c>
      <c r="B345">
        <v>9706</v>
      </c>
      <c r="C345" t="s">
        <v>352</v>
      </c>
      <c r="D345" t="str">
        <f>"00021689"</f>
        <v>00021689</v>
      </c>
      <c r="E345" t="s">
        <v>257</v>
      </c>
    </row>
    <row r="346" spans="1:5" x14ac:dyDescent="0.25">
      <c r="A346">
        <v>340</v>
      </c>
      <c r="B346">
        <v>9708</v>
      </c>
      <c r="C346" t="s">
        <v>353</v>
      </c>
      <c r="D346" t="str">
        <f>"00072893"</f>
        <v>00072893</v>
      </c>
      <c r="E346" t="s">
        <v>257</v>
      </c>
    </row>
    <row r="347" spans="1:5" x14ac:dyDescent="0.25">
      <c r="A347">
        <v>341</v>
      </c>
      <c r="B347">
        <v>9709</v>
      </c>
      <c r="C347" t="s">
        <v>354</v>
      </c>
      <c r="D347" t="str">
        <f>"00102662"</f>
        <v>00102662</v>
      </c>
      <c r="E347" t="s">
        <v>257</v>
      </c>
    </row>
    <row r="348" spans="1:5" x14ac:dyDescent="0.25">
      <c r="A348">
        <v>342</v>
      </c>
      <c r="B348">
        <v>9710</v>
      </c>
      <c r="C348" t="s">
        <v>355</v>
      </c>
      <c r="D348" t="str">
        <f>"00098816"</f>
        <v>00098816</v>
      </c>
      <c r="E348" t="s">
        <v>257</v>
      </c>
    </row>
    <row r="349" spans="1:5" x14ac:dyDescent="0.25">
      <c r="A349">
        <v>343</v>
      </c>
      <c r="B349">
        <v>9711</v>
      </c>
      <c r="C349" t="s">
        <v>356</v>
      </c>
      <c r="D349" t="str">
        <f>"00047338"</f>
        <v>00047338</v>
      </c>
      <c r="E349" t="s">
        <v>257</v>
      </c>
    </row>
    <row r="350" spans="1:5" x14ac:dyDescent="0.25">
      <c r="A350">
        <v>344</v>
      </c>
      <c r="B350">
        <v>9713</v>
      </c>
      <c r="C350" t="s">
        <v>357</v>
      </c>
      <c r="D350" t="str">
        <f>"00037051"</f>
        <v>00037051</v>
      </c>
      <c r="E350" t="s">
        <v>257</v>
      </c>
    </row>
    <row r="351" spans="1:5" x14ac:dyDescent="0.25">
      <c r="A351">
        <v>345</v>
      </c>
      <c r="B351">
        <v>9714</v>
      </c>
      <c r="C351" t="s">
        <v>358</v>
      </c>
      <c r="D351" t="str">
        <f>"00093225"</f>
        <v>00093225</v>
      </c>
      <c r="E351" t="s">
        <v>257</v>
      </c>
    </row>
    <row r="352" spans="1:5" x14ac:dyDescent="0.25">
      <c r="A352">
        <v>346</v>
      </c>
      <c r="B352">
        <v>9715</v>
      </c>
      <c r="C352" t="s">
        <v>359</v>
      </c>
      <c r="D352" t="str">
        <f>"00031562"</f>
        <v>00031562</v>
      </c>
      <c r="E352" t="s">
        <v>257</v>
      </c>
    </row>
    <row r="353" spans="1:5" x14ac:dyDescent="0.25">
      <c r="A353">
        <v>347</v>
      </c>
      <c r="B353">
        <v>9716</v>
      </c>
      <c r="C353" t="s">
        <v>360</v>
      </c>
      <c r="D353" t="str">
        <f>"00043360"</f>
        <v>00043360</v>
      </c>
      <c r="E353" t="s">
        <v>257</v>
      </c>
    </row>
    <row r="354" spans="1:5" x14ac:dyDescent="0.25">
      <c r="A354">
        <v>348</v>
      </c>
      <c r="B354">
        <v>9719</v>
      </c>
      <c r="C354" t="s">
        <v>361</v>
      </c>
      <c r="D354" t="str">
        <f>"00054938"</f>
        <v>00054938</v>
      </c>
      <c r="E354" t="s">
        <v>257</v>
      </c>
    </row>
    <row r="355" spans="1:5" x14ac:dyDescent="0.25">
      <c r="A355">
        <v>349</v>
      </c>
      <c r="B355">
        <v>9720</v>
      </c>
      <c r="C355" t="s">
        <v>362</v>
      </c>
      <c r="D355" t="str">
        <f>"00022116"</f>
        <v>00022116</v>
      </c>
      <c r="E355" t="s">
        <v>257</v>
      </c>
    </row>
    <row r="356" spans="1:5" x14ac:dyDescent="0.25">
      <c r="A356">
        <v>350</v>
      </c>
      <c r="B356">
        <v>9721</v>
      </c>
      <c r="C356" t="s">
        <v>363</v>
      </c>
      <c r="D356" t="str">
        <f>"201511032791"</f>
        <v>201511032791</v>
      </c>
      <c r="E356" t="s">
        <v>257</v>
      </c>
    </row>
    <row r="357" spans="1:5" x14ac:dyDescent="0.25">
      <c r="A357">
        <v>351</v>
      </c>
      <c r="B357">
        <v>9722</v>
      </c>
      <c r="C357" t="s">
        <v>364</v>
      </c>
      <c r="D357" t="str">
        <f>"00077777"</f>
        <v>00077777</v>
      </c>
      <c r="E357" t="s">
        <v>257</v>
      </c>
    </row>
    <row r="358" spans="1:5" x14ac:dyDescent="0.25">
      <c r="A358">
        <v>352</v>
      </c>
      <c r="B358">
        <v>9723</v>
      </c>
      <c r="C358" t="s">
        <v>365</v>
      </c>
      <c r="D358" t="str">
        <f>"00101766"</f>
        <v>00101766</v>
      </c>
      <c r="E358" t="s">
        <v>257</v>
      </c>
    </row>
    <row r="359" spans="1:5" x14ac:dyDescent="0.25">
      <c r="A359">
        <v>353</v>
      </c>
      <c r="B359">
        <v>9724</v>
      </c>
      <c r="C359" t="s">
        <v>366</v>
      </c>
      <c r="D359" t="str">
        <f>"00024896"</f>
        <v>00024896</v>
      </c>
      <c r="E359" t="s">
        <v>257</v>
      </c>
    </row>
    <row r="360" spans="1:5" x14ac:dyDescent="0.25">
      <c r="A360">
        <v>354</v>
      </c>
      <c r="B360">
        <v>9725</v>
      </c>
      <c r="C360" t="s">
        <v>367</v>
      </c>
      <c r="D360" t="str">
        <f>"201411002510"</f>
        <v>201411002510</v>
      </c>
      <c r="E360" t="s">
        <v>257</v>
      </c>
    </row>
    <row r="361" spans="1:5" x14ac:dyDescent="0.25">
      <c r="A361">
        <v>355</v>
      </c>
      <c r="B361">
        <v>9726</v>
      </c>
      <c r="C361" t="s">
        <v>368</v>
      </c>
      <c r="D361" t="str">
        <f>"00069801"</f>
        <v>00069801</v>
      </c>
      <c r="E361" t="s">
        <v>257</v>
      </c>
    </row>
    <row r="362" spans="1:5" x14ac:dyDescent="0.25">
      <c r="A362">
        <v>356</v>
      </c>
      <c r="B362">
        <v>9727</v>
      </c>
      <c r="C362" t="s">
        <v>369</v>
      </c>
      <c r="D362" t="str">
        <f>"00078073"</f>
        <v>00078073</v>
      </c>
      <c r="E362" t="s">
        <v>257</v>
      </c>
    </row>
    <row r="363" spans="1:5" x14ac:dyDescent="0.25">
      <c r="A363">
        <v>357</v>
      </c>
      <c r="B363">
        <v>9728</v>
      </c>
      <c r="C363" t="s">
        <v>370</v>
      </c>
      <c r="D363" t="str">
        <f>"201511017416"</f>
        <v>201511017416</v>
      </c>
      <c r="E363" t="s">
        <v>257</v>
      </c>
    </row>
    <row r="364" spans="1:5" x14ac:dyDescent="0.25">
      <c r="A364">
        <v>358</v>
      </c>
      <c r="B364">
        <v>9729</v>
      </c>
      <c r="C364" t="s">
        <v>371</v>
      </c>
      <c r="D364" t="str">
        <f>"00032379"</f>
        <v>00032379</v>
      </c>
      <c r="E364" t="s">
        <v>257</v>
      </c>
    </row>
    <row r="365" spans="1:5" x14ac:dyDescent="0.25">
      <c r="A365">
        <v>359</v>
      </c>
      <c r="B365">
        <v>9730</v>
      </c>
      <c r="C365" t="s">
        <v>372</v>
      </c>
      <c r="D365" t="str">
        <f>"00086886"</f>
        <v>00086886</v>
      </c>
      <c r="E365" t="s">
        <v>257</v>
      </c>
    </row>
    <row r="366" spans="1:5" x14ac:dyDescent="0.25">
      <c r="A366">
        <v>360</v>
      </c>
      <c r="B366">
        <v>9732</v>
      </c>
      <c r="C366" t="s">
        <v>373</v>
      </c>
      <c r="D366" t="str">
        <f>"00017955"</f>
        <v>00017955</v>
      </c>
      <c r="E366" t="s">
        <v>257</v>
      </c>
    </row>
    <row r="367" spans="1:5" x14ac:dyDescent="0.25">
      <c r="A367">
        <v>361</v>
      </c>
      <c r="B367">
        <v>9733</v>
      </c>
      <c r="C367" t="s">
        <v>374</v>
      </c>
      <c r="D367" t="str">
        <f>"00016099"</f>
        <v>00016099</v>
      </c>
      <c r="E367" t="s">
        <v>257</v>
      </c>
    </row>
    <row r="368" spans="1:5" x14ac:dyDescent="0.25">
      <c r="A368">
        <v>362</v>
      </c>
      <c r="B368">
        <v>9734</v>
      </c>
      <c r="C368" t="s">
        <v>375</v>
      </c>
      <c r="D368" t="str">
        <f>"201511037667"</f>
        <v>201511037667</v>
      </c>
      <c r="E368" t="s">
        <v>257</v>
      </c>
    </row>
    <row r="369" spans="1:5" x14ac:dyDescent="0.25">
      <c r="A369">
        <v>363</v>
      </c>
      <c r="B369">
        <v>9735</v>
      </c>
      <c r="C369" t="s">
        <v>376</v>
      </c>
      <c r="D369" t="str">
        <f>"00081989"</f>
        <v>00081989</v>
      </c>
      <c r="E369" t="s">
        <v>257</v>
      </c>
    </row>
    <row r="370" spans="1:5" x14ac:dyDescent="0.25">
      <c r="A370">
        <v>364</v>
      </c>
      <c r="B370">
        <v>9736</v>
      </c>
      <c r="C370" t="s">
        <v>377</v>
      </c>
      <c r="D370" t="str">
        <f>"00027921"</f>
        <v>00027921</v>
      </c>
      <c r="E370" t="s">
        <v>257</v>
      </c>
    </row>
    <row r="371" spans="1:5" x14ac:dyDescent="0.25">
      <c r="A371">
        <v>365</v>
      </c>
      <c r="B371">
        <v>9737</v>
      </c>
      <c r="C371" t="s">
        <v>378</v>
      </c>
      <c r="D371" t="str">
        <f>"00092870"</f>
        <v>00092870</v>
      </c>
      <c r="E371" t="s">
        <v>257</v>
      </c>
    </row>
    <row r="372" spans="1:5" x14ac:dyDescent="0.25">
      <c r="A372">
        <v>366</v>
      </c>
      <c r="B372">
        <v>9738</v>
      </c>
      <c r="C372" t="s">
        <v>379</v>
      </c>
      <c r="D372" t="str">
        <f>"201511026556"</f>
        <v>201511026556</v>
      </c>
      <c r="E372" t="s">
        <v>257</v>
      </c>
    </row>
    <row r="373" spans="1:5" x14ac:dyDescent="0.25">
      <c r="A373">
        <v>367</v>
      </c>
      <c r="B373">
        <v>9739</v>
      </c>
      <c r="C373" t="s">
        <v>380</v>
      </c>
      <c r="D373" t="str">
        <f>"201511010042"</f>
        <v>201511010042</v>
      </c>
      <c r="E373" t="s">
        <v>257</v>
      </c>
    </row>
    <row r="374" spans="1:5" x14ac:dyDescent="0.25">
      <c r="A374">
        <v>368</v>
      </c>
      <c r="B374">
        <v>9740</v>
      </c>
      <c r="C374" t="s">
        <v>381</v>
      </c>
      <c r="D374" t="str">
        <f>"00101949"</f>
        <v>00101949</v>
      </c>
      <c r="E374" t="s">
        <v>257</v>
      </c>
    </row>
    <row r="375" spans="1:5" x14ac:dyDescent="0.25">
      <c r="A375">
        <v>369</v>
      </c>
      <c r="B375">
        <v>9742</v>
      </c>
      <c r="C375" t="s">
        <v>382</v>
      </c>
      <c r="D375" t="str">
        <f>"00029553"</f>
        <v>00029553</v>
      </c>
      <c r="E375" t="s">
        <v>257</v>
      </c>
    </row>
    <row r="376" spans="1:5" x14ac:dyDescent="0.25">
      <c r="A376">
        <v>370</v>
      </c>
      <c r="B376">
        <v>9743</v>
      </c>
      <c r="C376" t="s">
        <v>383</v>
      </c>
      <c r="D376" t="str">
        <f>"00021609"</f>
        <v>00021609</v>
      </c>
      <c r="E376" t="s">
        <v>257</v>
      </c>
    </row>
    <row r="377" spans="1:5" x14ac:dyDescent="0.25">
      <c r="A377">
        <v>371</v>
      </c>
      <c r="B377">
        <v>9744</v>
      </c>
      <c r="C377" t="s">
        <v>384</v>
      </c>
      <c r="D377" t="str">
        <f>"201601000981"</f>
        <v>201601000981</v>
      </c>
      <c r="E377" t="s">
        <v>257</v>
      </c>
    </row>
    <row r="378" spans="1:5" x14ac:dyDescent="0.25">
      <c r="A378">
        <v>372</v>
      </c>
      <c r="B378">
        <v>9745</v>
      </c>
      <c r="C378" t="s">
        <v>385</v>
      </c>
      <c r="D378" t="str">
        <f>"201205000021"</f>
        <v>201205000021</v>
      </c>
      <c r="E378" t="s">
        <v>257</v>
      </c>
    </row>
    <row r="379" spans="1:5" x14ac:dyDescent="0.25">
      <c r="A379">
        <v>373</v>
      </c>
      <c r="B379">
        <v>9746</v>
      </c>
      <c r="C379" t="s">
        <v>386</v>
      </c>
      <c r="D379" t="str">
        <f>"201507003970"</f>
        <v>201507003970</v>
      </c>
      <c r="E379" t="s">
        <v>257</v>
      </c>
    </row>
    <row r="380" spans="1:5" x14ac:dyDescent="0.25">
      <c r="A380">
        <v>374</v>
      </c>
      <c r="B380">
        <v>9747</v>
      </c>
      <c r="C380" t="s">
        <v>387</v>
      </c>
      <c r="D380" t="str">
        <f>"201511023672"</f>
        <v>201511023672</v>
      </c>
      <c r="E380" t="s">
        <v>257</v>
      </c>
    </row>
    <row r="381" spans="1:5" x14ac:dyDescent="0.25">
      <c r="A381">
        <v>375</v>
      </c>
      <c r="B381">
        <v>9750</v>
      </c>
      <c r="C381" t="s">
        <v>388</v>
      </c>
      <c r="D381" t="str">
        <f>"201512000140"</f>
        <v>201512000140</v>
      </c>
      <c r="E381" t="s">
        <v>257</v>
      </c>
    </row>
    <row r="382" spans="1:5" x14ac:dyDescent="0.25">
      <c r="A382">
        <v>376</v>
      </c>
      <c r="B382">
        <v>9751</v>
      </c>
      <c r="C382" t="s">
        <v>389</v>
      </c>
      <c r="D382" t="str">
        <f>"00102814"</f>
        <v>00102814</v>
      </c>
      <c r="E382" t="s">
        <v>257</v>
      </c>
    </row>
    <row r="383" spans="1:5" x14ac:dyDescent="0.25">
      <c r="A383">
        <v>377</v>
      </c>
      <c r="B383">
        <v>9752</v>
      </c>
      <c r="C383" t="s">
        <v>390</v>
      </c>
      <c r="D383" t="str">
        <f>"00070345"</f>
        <v>00070345</v>
      </c>
      <c r="E383" t="s">
        <v>257</v>
      </c>
    </row>
    <row r="384" spans="1:5" x14ac:dyDescent="0.25">
      <c r="A384">
        <v>378</v>
      </c>
      <c r="B384">
        <v>9753</v>
      </c>
      <c r="C384" t="s">
        <v>391</v>
      </c>
      <c r="D384" t="str">
        <f>"00102176"</f>
        <v>00102176</v>
      </c>
      <c r="E384" t="s">
        <v>257</v>
      </c>
    </row>
    <row r="385" spans="1:5" x14ac:dyDescent="0.25">
      <c r="A385">
        <v>379</v>
      </c>
      <c r="B385">
        <v>9754</v>
      </c>
      <c r="C385" t="s">
        <v>392</v>
      </c>
      <c r="D385" t="str">
        <f>"201511029229"</f>
        <v>201511029229</v>
      </c>
      <c r="E385" t="s">
        <v>257</v>
      </c>
    </row>
    <row r="386" spans="1:5" x14ac:dyDescent="0.25">
      <c r="A386">
        <v>380</v>
      </c>
      <c r="B386">
        <v>9756</v>
      </c>
      <c r="C386">
        <v>5888393</v>
      </c>
      <c r="D386" t="str">
        <f>"201511040552"</f>
        <v>201511040552</v>
      </c>
      <c r="E386" t="s">
        <v>257</v>
      </c>
    </row>
    <row r="389" spans="1:5" x14ac:dyDescent="0.25">
      <c r="A389" t="s">
        <v>393</v>
      </c>
    </row>
    <row r="390" spans="1:5" x14ac:dyDescent="0.25">
      <c r="A390" t="s">
        <v>394</v>
      </c>
    </row>
    <row r="391" spans="1:5" x14ac:dyDescent="0.25">
      <c r="A39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7Κ_2016_ΤΕ_ΑΠΟΡΡΙΠΤΕΟΙ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Tsilipounidaki Aspasia</dc:creator>
  <cp:lastModifiedBy>Lymperis Stavros</cp:lastModifiedBy>
  <dcterms:created xsi:type="dcterms:W3CDTF">2017-06-27T10:21:31Z</dcterms:created>
  <dcterms:modified xsi:type="dcterms:W3CDTF">2017-06-28T07:39:36Z</dcterms:modified>
</cp:coreProperties>
</file>